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lockStructure="1"/>
  <bookViews>
    <workbookView xWindow="240" yWindow="105" windowWidth="14805" windowHeight="8010" tabRatio="715"/>
  </bookViews>
  <sheets>
    <sheet name="Janvier" sheetId="31" r:id="rId1"/>
    <sheet name="Février" sheetId="32" r:id="rId2"/>
    <sheet name="Mars" sheetId="33" r:id="rId3"/>
    <sheet name="Avril" sheetId="34" r:id="rId4"/>
    <sheet name="Mai" sheetId="35" r:id="rId5"/>
    <sheet name="Juin" sheetId="36" r:id="rId6"/>
    <sheet name="Juillet" sheetId="37" r:id="rId7"/>
    <sheet name="Août" sheetId="38" r:id="rId8"/>
    <sheet name="Septembre" sheetId="39" r:id="rId9"/>
    <sheet name="Octobre" sheetId="40" r:id="rId10"/>
    <sheet name="Novembre" sheetId="41" r:id="rId11"/>
    <sheet name="Décembre" sheetId="30" r:id="rId12"/>
  </sheets>
  <definedNames>
    <definedName name="Chemin">#REF!</definedName>
    <definedName name="User">#REF!</definedName>
  </definedNames>
  <calcPr calcId="145621"/>
</workbook>
</file>

<file path=xl/calcChain.xml><?xml version="1.0" encoding="utf-8"?>
<calcChain xmlns="http://schemas.openxmlformats.org/spreadsheetml/2006/main">
  <c r="H35" i="41" l="1"/>
  <c r="G35" i="41"/>
  <c r="D35" i="41"/>
  <c r="C35" i="41"/>
  <c r="H35" i="40" l="1"/>
  <c r="G35" i="40"/>
  <c r="D35" i="40"/>
  <c r="C35" i="40"/>
  <c r="H35" i="39" l="1"/>
  <c r="G35" i="39"/>
  <c r="D35" i="39"/>
  <c r="C35" i="39"/>
  <c r="H35" i="38" l="1"/>
  <c r="G35" i="38"/>
  <c r="D35" i="38"/>
  <c r="C35" i="38"/>
  <c r="H35" i="37" l="1"/>
  <c r="G35" i="37"/>
  <c r="D35" i="37"/>
  <c r="C35" i="37"/>
  <c r="H35" i="36" l="1"/>
  <c r="G35" i="36"/>
  <c r="D35" i="36"/>
  <c r="C35" i="36"/>
  <c r="H35" i="35" l="1"/>
  <c r="G35" i="35"/>
  <c r="D35" i="35"/>
  <c r="C35" i="35"/>
  <c r="H35" i="34" l="1"/>
  <c r="G35" i="34"/>
  <c r="D35" i="34"/>
  <c r="C35" i="34"/>
  <c r="H35" i="33" l="1"/>
  <c r="G35" i="33"/>
  <c r="D35" i="33"/>
  <c r="C35" i="33"/>
  <c r="H35" i="32" l="1"/>
  <c r="G35" i="32"/>
  <c r="D35" i="32"/>
  <c r="C35" i="32"/>
  <c r="H35" i="31" l="1"/>
  <c r="G35" i="31"/>
  <c r="D35" i="31"/>
  <c r="C35" i="31"/>
  <c r="H35" i="30" l="1"/>
  <c r="G35" i="30"/>
  <c r="D35" i="30"/>
  <c r="C35" i="30"/>
</calcChain>
</file>

<file path=xl/sharedStrings.xml><?xml version="1.0" encoding="utf-8"?>
<sst xmlns="http://schemas.openxmlformats.org/spreadsheetml/2006/main" count="398" uniqueCount="36">
  <si>
    <t>Dépenses</t>
  </si>
  <si>
    <t>Alain</t>
  </si>
  <si>
    <t>Martine</t>
  </si>
  <si>
    <t>Repas pris chez Alain</t>
  </si>
  <si>
    <t>Calculs</t>
  </si>
  <si>
    <t>Date</t>
  </si>
  <si>
    <t>Montant 1</t>
  </si>
  <si>
    <t>Montant 2</t>
  </si>
  <si>
    <t>Repas 1</t>
  </si>
  <si>
    <t>Repas 2</t>
  </si>
  <si>
    <t>Parametre</t>
  </si>
  <si>
    <t>Valeur</t>
  </si>
  <si>
    <t>Précédente valeur du stock</t>
  </si>
  <si>
    <t>Valeur actuelle du stock</t>
  </si>
  <si>
    <t>Déstockage</t>
  </si>
  <si>
    <t>Frais</t>
  </si>
  <si>
    <t>Ancien prix</t>
  </si>
  <si>
    <t>Nb Repas</t>
  </si>
  <si>
    <t>Tendance de prix</t>
  </si>
  <si>
    <t>Nouveau prix</t>
  </si>
  <si>
    <t>Situation de Martine</t>
  </si>
  <si>
    <t>Crédit / débit initial</t>
  </si>
  <si>
    <t>Nombre de repas dûs</t>
  </si>
  <si>
    <t>Frais engagés</t>
  </si>
  <si>
    <t>Crédit / débit final</t>
  </si>
  <si>
    <t>Totaux</t>
  </si>
  <si>
    <t>Valeur des 23 repas</t>
  </si>
  <si>
    <t>Valeur des 28 repas</t>
  </si>
  <si>
    <t>Valeur des 17 repas</t>
  </si>
  <si>
    <t>Valeur des 27 repas</t>
  </si>
  <si>
    <t>Valeur des 29 repas</t>
  </si>
  <si>
    <t>Valeur des 47 repas</t>
  </si>
  <si>
    <t>Valeur des 22 repas</t>
  </si>
  <si>
    <t>Valeur des 21 repas</t>
  </si>
  <si>
    <t>OK</t>
  </si>
  <si>
    <t>Valeur des 18 repas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</si>
</sst>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800]dddd\,\ mmmm\ dd\,\ yyyy"/>
    <numFmt numFmtId="165" formatCode="#,##0.00\ &quot;€&quot;"/>
    <numFmt numFmtId="166" formatCode="#,##0.00\ \€;[Red]\-#,##0.00\ \€"/>
    <numFmt numFmtId="167" formatCode="#,##0;[Red]\-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4DA7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0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theme="0" tint="-0.499984740745262"/>
      </right>
      <top style="medium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/>
      <diagonal/>
    </border>
    <border>
      <left style="thin">
        <color theme="0" tint="-0.499984740745262"/>
      </left>
      <right style="medium">
        <color auto="1"/>
      </right>
      <top style="medium">
        <color auto="1"/>
      </top>
      <bottom/>
      <diagonal/>
    </border>
    <border>
      <left/>
      <right style="thin">
        <color theme="0" tint="-0.499984740745262"/>
      </right>
      <top style="medium">
        <color auto="1"/>
      </top>
      <bottom/>
      <diagonal/>
    </border>
    <border>
      <left style="thin">
        <color theme="0" tint="-0.499984740745262"/>
      </left>
      <right/>
      <top style="medium">
        <color auto="1"/>
      </top>
      <bottom/>
      <diagonal/>
    </border>
    <border>
      <left style="medium">
        <color auto="1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auto="1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auto="1"/>
      </left>
      <right style="thin">
        <color theme="0" tint="-0.499984740745262"/>
      </right>
      <top/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auto="1"/>
      </bottom>
      <diagonal/>
    </border>
    <border>
      <left style="thin">
        <color theme="0" tint="-0.49998474074526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left" vertical="center" indent="1"/>
    </xf>
    <xf numFmtId="165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right" vertical="center" inden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right" vertical="center" indent="1"/>
    </xf>
    <xf numFmtId="0" fontId="1" fillId="3" borderId="2" xfId="0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left" vertical="center" indent="1"/>
    </xf>
    <xf numFmtId="165" fontId="2" fillId="0" borderId="8" xfId="0" applyNumberFormat="1" applyFont="1" applyFill="1" applyBorder="1" applyAlignment="1">
      <alignment horizontal="left" vertical="center" indent="1"/>
    </xf>
    <xf numFmtId="165" fontId="2" fillId="0" borderId="9" xfId="0" applyNumberFormat="1" applyFont="1" applyFill="1" applyBorder="1" applyAlignment="1">
      <alignment horizontal="left" vertical="center" indent="1"/>
    </xf>
    <xf numFmtId="164" fontId="2" fillId="0" borderId="10" xfId="0" applyNumberFormat="1" applyFont="1" applyFill="1" applyBorder="1" applyAlignment="1">
      <alignment horizontal="left" vertical="center" indent="1"/>
    </xf>
    <xf numFmtId="0" fontId="2" fillId="0" borderId="8" xfId="0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left" vertical="center" indent="1"/>
    </xf>
    <xf numFmtId="0" fontId="2" fillId="0" borderId="12" xfId="0" applyFont="1" applyFill="1" applyBorder="1" applyAlignment="1">
      <alignment horizontal="left" vertical="center" indent="1"/>
    </xf>
    <xf numFmtId="164" fontId="2" fillId="0" borderId="13" xfId="0" applyNumberFormat="1" applyFont="1" applyFill="1" applyBorder="1" applyAlignment="1">
      <alignment horizontal="left" vertical="center" inden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indent="1"/>
    </xf>
    <xf numFmtId="164" fontId="2" fillId="0" borderId="18" xfId="0" applyNumberFormat="1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 indent="1"/>
    </xf>
    <xf numFmtId="165" fontId="2" fillId="0" borderId="21" xfId="0" applyNumberFormat="1" applyFont="1" applyFill="1" applyBorder="1" applyAlignment="1">
      <alignment horizontal="left" vertical="center" indent="1"/>
    </xf>
    <xf numFmtId="14" fontId="2" fillId="0" borderId="21" xfId="0" applyNumberFormat="1" applyFont="1" applyFill="1" applyBorder="1" applyAlignment="1">
      <alignment horizontal="left" vertical="center" indent="1"/>
    </xf>
    <xf numFmtId="164" fontId="2" fillId="0" borderId="23" xfId="0" applyNumberFormat="1" applyFont="1" applyFill="1" applyBorder="1" applyAlignment="1">
      <alignment horizontal="left" vertical="center" indent="1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164" fontId="2" fillId="0" borderId="29" xfId="0" applyNumberFormat="1" applyFont="1" applyFill="1" applyBorder="1" applyAlignment="1">
      <alignment horizontal="left" vertical="center" indent="1"/>
    </xf>
    <xf numFmtId="0" fontId="2" fillId="4" borderId="0" xfId="0" applyFont="1" applyFill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166" fontId="2" fillId="0" borderId="14" xfId="0" applyNumberFormat="1" applyFont="1" applyFill="1" applyBorder="1" applyAlignment="1">
      <alignment horizontal="center" vertical="center"/>
    </xf>
    <xf numFmtId="166" fontId="2" fillId="0" borderId="15" xfId="0" applyNumberFormat="1" applyFont="1" applyFill="1" applyBorder="1" applyAlignment="1">
      <alignment horizontal="center" vertical="center"/>
    </xf>
    <xf numFmtId="166" fontId="2" fillId="0" borderId="17" xfId="0" applyNumberFormat="1" applyFont="1" applyFill="1" applyBorder="1" applyAlignment="1">
      <alignment horizontal="center" vertical="center"/>
    </xf>
    <xf numFmtId="166" fontId="2" fillId="0" borderId="19" xfId="0" applyNumberFormat="1" applyFont="1" applyFill="1" applyBorder="1" applyAlignment="1">
      <alignment horizontal="center" vertical="center"/>
    </xf>
    <xf numFmtId="166" fontId="2" fillId="0" borderId="20" xfId="0" applyNumberFormat="1" applyFont="1" applyFill="1" applyBorder="1" applyAlignment="1">
      <alignment horizontal="center" vertical="center"/>
    </xf>
    <xf numFmtId="166" fontId="2" fillId="0" borderId="22" xfId="0" applyNumberFormat="1" applyFont="1" applyFill="1" applyBorder="1" applyAlignment="1">
      <alignment horizontal="center" vertical="center"/>
    </xf>
    <xf numFmtId="167" fontId="2" fillId="0" borderId="22" xfId="0" applyNumberFormat="1" applyFont="1" applyFill="1" applyBorder="1" applyAlignment="1">
      <alignment horizontal="center" vertical="center"/>
    </xf>
    <xf numFmtId="166" fontId="2" fillId="0" borderId="24" xfId="0" applyNumberFormat="1" applyFont="1" applyFill="1" applyBorder="1" applyAlignment="1">
      <alignment horizontal="center" vertical="center"/>
    </xf>
    <xf numFmtId="166" fontId="2" fillId="0" borderId="25" xfId="0" applyNumberFormat="1" applyFont="1" applyFill="1" applyBorder="1" applyAlignment="1">
      <alignment horizontal="center" vertical="center"/>
    </xf>
    <xf numFmtId="166" fontId="2" fillId="4" borderId="27" xfId="0" applyNumberFormat="1" applyFont="1" applyFill="1" applyBorder="1" applyAlignment="1">
      <alignment horizontal="center" vertical="center"/>
    </xf>
    <xf numFmtId="166" fontId="2" fillId="4" borderId="28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408">
    <dxf>
      <font>
        <color auto="1"/>
      </font>
      <numFmt numFmtId="12" formatCode="&quot;€&quot;#,##0.00_);[Red]\(&quot;€&quot;#,##0.00\)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bottom style="medium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color auto="1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2" formatCode="&quot;€&quot;#,##0.00_);[Red]\(&quot;€&quot;#,##0.00\)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2" formatCode="&quot;€&quot;#,##0.00_);[Red]\(&quot;€&quot;#,##0.00\)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2" formatCode="&quot;€&quot;#,##0.00_);[Red]\(&quot;€&quot;#,##0.00\)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2" formatCode="&quot;€&quot;#,##0.00_);[Red]\(&quot;€&quot;#,##0.00\)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2" formatCode="&quot;€&quot;#,##0.00_);[Red]\(&quot;€&quot;#,##0.00\)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2" formatCode="&quot;€&quot;#,##0.00_);[Red]\(&quot;€&quot;#,##0.00\)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2" formatCode="&quot;€&quot;#,##0.00_);[Red]\(&quot;€&quot;#,##0.00\)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2" formatCode="&quot;€&quot;#,##0.00_);[Red]\(&quot;€&quot;#,##0.00\)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2" formatCode="&quot;€&quot;#,##0.00_);[Red]\(&quot;€&quot;#,##0.00\)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2" formatCode="&quot;€&quot;#,##0.00_);[Red]\(&quot;€&quot;#,##0.00\)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numFmt numFmtId="12" formatCode="&quot;€&quot;#,##0.00_);[Red]\(&quot;€&quot;#,##0.00\)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8" formatCode="#,##0.00_);[Red]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/>
        <bottom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#,##0.00\ \€;[Red]\-#,##0.00\ \€"/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auto="1"/>
      </font>
      <numFmt numFmtId="166" formatCode="#,##0.00\ \€;[Red]\-#,##0.00\ \€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auto="1"/>
        </right>
        <top/>
        <bottom/>
      </border>
    </dxf>
    <dxf>
      <font>
        <color auto="1"/>
      </font>
      <numFmt numFmtId="164" formatCode="[$-F800]dddd\,\ mmmm\ dd\,\ 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medium">
          <color auto="1"/>
        </left>
        <right style="thin">
          <color theme="0" tint="-0.499984740745262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color auto="1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9" name="ExFrais" displayName="ExFrais" ref="B3:D35" totalsRowCount="1" headerRowDxfId="407" dataDxfId="405" totalsRowDxfId="403" headerRowBorderDxfId="406" tableBorderDxfId="404">
  <autoFilter ref="B3:D34"/>
  <tableColumns count="3">
    <tableColumn id="1" name="Date" totalsRowLabel="Totaux" dataDxfId="402" totalsRowDxfId="401"/>
    <tableColumn id="2" name="Montant 1" totalsRowFunction="sum" dataDxfId="400" totalsRowDxfId="399"/>
    <tableColumn id="3" name="Montant 2" totalsRowFunction="sum" dataDxfId="398" totalsRowDxfId="397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38" name="ExRepas39" displayName="ExRepas39" ref="F3:H35" totalsRowCount="1" headerRowDxfId="328" dataDxfId="326" totalsRowDxfId="324" headerRowBorderDxfId="327" tableBorderDxfId="325">
  <autoFilter ref="F3:H34"/>
  <tableColumns count="3">
    <tableColumn id="1" name="Date" totalsRowLabel="Totaux" dataDxfId="323" totalsRowDxfId="322"/>
    <tableColumn id="2" name="Repas 1" totalsRowFunction="sum" dataDxfId="321" totalsRowDxfId="320"/>
    <tableColumn id="3" name="Repas 2" totalsRowFunction="sum" dataDxfId="319" totalsRowDxfId="318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39" name="ExPrxRep40" displayName="ExPrxRep40" ref="J3:K11" totalsRowShown="0" headerRowDxfId="317" dataDxfId="315" headerRowBorderDxfId="316" tableBorderDxfId="314">
  <autoFilter ref="J3:K11"/>
  <tableColumns count="2">
    <tableColumn id="1" name="Parametre" dataDxfId="313"/>
    <tableColumn id="2" name="Valeur" dataDxfId="312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40" name="ExSituMar41" displayName="ExSituMar41" ref="J14:K19" totalsRowShown="0" headerRowDxfId="311" dataDxfId="309" headerRowBorderDxfId="310" tableBorderDxfId="308">
  <autoFilter ref="J14:K19"/>
  <tableColumns count="2">
    <tableColumn id="1" name="Parametre" dataDxfId="307"/>
    <tableColumn id="2" name="Valeur" dataDxfId="306"/>
  </tableColumns>
  <tableStyleInfo name="TableStyleMedium10" showFirstColumn="0" showLastColumn="0" showRowStripes="1" showColumnStripes="0"/>
</table>
</file>

<file path=xl/tables/table13.xml><?xml version="1.0" encoding="utf-8"?>
<table xmlns="http://schemas.openxmlformats.org/spreadsheetml/2006/main" id="41" name="ExFrais42" displayName="ExFrais42" ref="B3:D35" totalsRowCount="1" headerRowDxfId="305" dataDxfId="303" totalsRowDxfId="301" headerRowBorderDxfId="304" tableBorderDxfId="302">
  <autoFilter ref="B3:D34"/>
  <tableColumns count="3">
    <tableColumn id="1" name="Date" totalsRowLabel="Totaux" dataDxfId="300" totalsRowDxfId="299"/>
    <tableColumn id="2" name="Montant 1" totalsRowFunction="sum" dataDxfId="298" totalsRowDxfId="297"/>
    <tableColumn id="3" name="Montant 2" totalsRowFunction="sum" dataDxfId="296" totalsRowDxfId="295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42" name="ExRepas43" displayName="ExRepas43" ref="F3:H35" totalsRowCount="1" headerRowDxfId="294" dataDxfId="292" totalsRowDxfId="290" headerRowBorderDxfId="293" tableBorderDxfId="291">
  <autoFilter ref="F3:H34"/>
  <tableColumns count="3">
    <tableColumn id="1" name="Date" totalsRowLabel="Totaux" dataDxfId="289" totalsRowDxfId="288"/>
    <tableColumn id="2" name="Repas 1" totalsRowFunction="sum" dataDxfId="287" totalsRowDxfId="286"/>
    <tableColumn id="3" name="Repas 2" totalsRowFunction="sum" dataDxfId="285" totalsRowDxfId="284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id="43" name="ExPrxRep44" displayName="ExPrxRep44" ref="J3:K11" totalsRowShown="0" headerRowDxfId="283" dataDxfId="281" headerRowBorderDxfId="282" tableBorderDxfId="280">
  <autoFilter ref="J3:K11"/>
  <tableColumns count="2">
    <tableColumn id="1" name="Parametre" dataDxfId="279"/>
    <tableColumn id="2" name="Valeur" dataDxfId="278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id="44" name="ExSituMar45" displayName="ExSituMar45" ref="J14:K19" totalsRowShown="0" headerRowDxfId="277" dataDxfId="275" headerRowBorderDxfId="276" tableBorderDxfId="274">
  <autoFilter ref="J14:K19"/>
  <tableColumns count="2">
    <tableColumn id="1" name="Parametre" dataDxfId="273"/>
    <tableColumn id="2" name="Valeur" dataDxfId="272"/>
  </tableColumns>
  <tableStyleInfo name="TableStyleMedium10" showFirstColumn="0" showLastColumn="0" showRowStripes="1" showColumnStripes="0"/>
</table>
</file>

<file path=xl/tables/table17.xml><?xml version="1.0" encoding="utf-8"?>
<table xmlns="http://schemas.openxmlformats.org/spreadsheetml/2006/main" id="45" name="ExFrais46" displayName="ExFrais46" ref="B3:D35" totalsRowCount="1" headerRowDxfId="271" dataDxfId="269" totalsRowDxfId="267" headerRowBorderDxfId="270" tableBorderDxfId="268">
  <autoFilter ref="B3:D34"/>
  <tableColumns count="3">
    <tableColumn id="1" name="Date" totalsRowLabel="Totaux" dataDxfId="266" totalsRowDxfId="265"/>
    <tableColumn id="2" name="Montant 1" totalsRowFunction="sum" dataDxfId="264" totalsRowDxfId="263"/>
    <tableColumn id="3" name="Montant 2" totalsRowFunction="sum" dataDxfId="262" totalsRowDxfId="261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id="46" name="ExRepas47" displayName="ExRepas47" ref="F3:H35" totalsRowCount="1" headerRowDxfId="260" dataDxfId="258" totalsRowDxfId="256" headerRowBorderDxfId="259" tableBorderDxfId="257">
  <autoFilter ref="F3:H34"/>
  <tableColumns count="3">
    <tableColumn id="1" name="Date" totalsRowLabel="Totaux" dataDxfId="255" totalsRowDxfId="254"/>
    <tableColumn id="2" name="Repas 1" totalsRowFunction="sum" dataDxfId="253" totalsRowDxfId="252"/>
    <tableColumn id="3" name="Repas 2" totalsRowFunction="sum" dataDxfId="251" totalsRowDxfId="250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id="47" name="ExPrxRep48" displayName="ExPrxRep48" ref="J3:K11" totalsRowShown="0" headerRowDxfId="249" dataDxfId="247" headerRowBorderDxfId="248" tableBorderDxfId="246">
  <autoFilter ref="J3:K11"/>
  <tableColumns count="2">
    <tableColumn id="1" name="Parametre" dataDxfId="245"/>
    <tableColumn id="2" name="Valeur" dataDxfId="24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0" name="ExRepas" displayName="ExRepas" ref="F3:H35" totalsRowCount="1" headerRowDxfId="396" dataDxfId="394" totalsRowDxfId="392" headerRowBorderDxfId="395" tableBorderDxfId="393">
  <autoFilter ref="F3:H34"/>
  <tableColumns count="3">
    <tableColumn id="1" name="Date" totalsRowLabel="Totaux" dataDxfId="391" totalsRowDxfId="390"/>
    <tableColumn id="2" name="Repas 1" totalsRowFunction="sum" dataDxfId="389" totalsRowDxfId="388"/>
    <tableColumn id="3" name="Repas 2" totalsRowFunction="sum" dataDxfId="387" totalsRowDxfId="386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id="48" name="ExSituMar49" displayName="ExSituMar49" ref="J14:K19" totalsRowShown="0" headerRowDxfId="243" dataDxfId="241" headerRowBorderDxfId="242" tableBorderDxfId="240">
  <autoFilter ref="J14:K19"/>
  <tableColumns count="2">
    <tableColumn id="1" name="Parametre" dataDxfId="239"/>
    <tableColumn id="2" name="Valeur" dataDxfId="238"/>
  </tableColumns>
  <tableStyleInfo name="TableStyleMedium10" showFirstColumn="0" showLastColumn="0" showRowStripes="1" showColumnStripes="0"/>
</table>
</file>

<file path=xl/tables/table21.xml><?xml version="1.0" encoding="utf-8"?>
<table xmlns="http://schemas.openxmlformats.org/spreadsheetml/2006/main" id="1" name="ExFrais2" displayName="ExFrais2" ref="B3:D35" totalsRowCount="1" headerRowDxfId="237" dataDxfId="235" totalsRowDxfId="233" headerRowBorderDxfId="236" tableBorderDxfId="234">
  <autoFilter ref="B3:D34"/>
  <tableColumns count="3">
    <tableColumn id="1" name="Date" totalsRowLabel="Totaux" dataDxfId="232" totalsRowDxfId="231"/>
    <tableColumn id="2" name="Montant 1" totalsRowFunction="sum" dataDxfId="230" totalsRowDxfId="229"/>
    <tableColumn id="3" name="Montant 2" totalsRowFunction="sum" dataDxfId="228" totalsRowDxfId="227"/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id="2" name="ExRepas3" displayName="ExRepas3" ref="F3:H35" totalsRowCount="1" headerRowDxfId="226" dataDxfId="224" totalsRowDxfId="222" headerRowBorderDxfId="225" tableBorderDxfId="223">
  <autoFilter ref="F3:H34"/>
  <tableColumns count="3">
    <tableColumn id="1" name="Date" totalsRowLabel="Totaux" dataDxfId="221" totalsRowDxfId="220"/>
    <tableColumn id="2" name="Repas 1" totalsRowFunction="sum" dataDxfId="219" totalsRowDxfId="218"/>
    <tableColumn id="3" name="Repas 2" totalsRowFunction="sum" dataDxfId="217" totalsRowDxfId="216"/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id="3" name="ExPrxRep4" displayName="ExPrxRep4" ref="J3:K11" totalsRowShown="0" headerRowDxfId="215" dataDxfId="213" headerRowBorderDxfId="214" tableBorderDxfId="212">
  <autoFilter ref="J3:K11"/>
  <tableColumns count="2">
    <tableColumn id="1" name="Parametre" dataDxfId="211"/>
    <tableColumn id="2" name="Valeur" dataDxfId="210"/>
  </tableColumns>
  <tableStyleInfo name="TableStyleMedium9" showFirstColumn="0" showLastColumn="0" showRowStripes="1" showColumnStripes="0"/>
</table>
</file>

<file path=xl/tables/table24.xml><?xml version="1.0" encoding="utf-8"?>
<table xmlns="http://schemas.openxmlformats.org/spreadsheetml/2006/main" id="4" name="ExSituMar5" displayName="ExSituMar5" ref="J14:K19" totalsRowShown="0" headerRowDxfId="209" dataDxfId="207" headerRowBorderDxfId="208" tableBorderDxfId="206">
  <autoFilter ref="J14:K19"/>
  <tableColumns count="2">
    <tableColumn id="1" name="Parametre" dataDxfId="205"/>
    <tableColumn id="2" name="Valeur" dataDxfId="204"/>
  </tableColumns>
  <tableStyleInfo name="TableStyleMedium10" showFirstColumn="0" showLastColumn="0" showRowStripes="1" showColumnStripes="0"/>
</table>
</file>

<file path=xl/tables/table25.xml><?xml version="1.0" encoding="utf-8"?>
<table xmlns="http://schemas.openxmlformats.org/spreadsheetml/2006/main" id="5" name="ExFrais6" displayName="ExFrais6" ref="B3:D35" totalsRowCount="1" headerRowDxfId="203" dataDxfId="201" totalsRowDxfId="199" headerRowBorderDxfId="202" tableBorderDxfId="200">
  <autoFilter ref="B3:D34"/>
  <tableColumns count="3">
    <tableColumn id="1" name="Date" totalsRowLabel="Totaux" dataDxfId="198" totalsRowDxfId="197"/>
    <tableColumn id="2" name="Montant 1" totalsRowFunction="sum" dataDxfId="196" totalsRowDxfId="195"/>
    <tableColumn id="3" name="Montant 2" totalsRowFunction="sum" dataDxfId="194" totalsRowDxfId="193"/>
  </tableColumns>
  <tableStyleInfo name="TableStyleMedium9" showFirstColumn="0" showLastColumn="0" showRowStripes="1" showColumnStripes="0"/>
</table>
</file>

<file path=xl/tables/table26.xml><?xml version="1.0" encoding="utf-8"?>
<table xmlns="http://schemas.openxmlformats.org/spreadsheetml/2006/main" id="6" name="ExRepas7" displayName="ExRepas7" ref="F3:H35" totalsRowCount="1" headerRowDxfId="192" dataDxfId="190" totalsRowDxfId="188" headerRowBorderDxfId="191" tableBorderDxfId="189">
  <autoFilter ref="F3:H34"/>
  <tableColumns count="3">
    <tableColumn id="1" name="Date" totalsRowLabel="Totaux" dataDxfId="187" totalsRowDxfId="186"/>
    <tableColumn id="2" name="Repas 1" totalsRowFunction="sum" dataDxfId="185" totalsRowDxfId="184"/>
    <tableColumn id="3" name="Repas 2" totalsRowFunction="sum" dataDxfId="183" totalsRowDxfId="182"/>
  </tableColumns>
  <tableStyleInfo name="TableStyleMedium9" showFirstColumn="0" showLastColumn="0" showRowStripes="1" showColumnStripes="0"/>
</table>
</file>

<file path=xl/tables/table27.xml><?xml version="1.0" encoding="utf-8"?>
<table xmlns="http://schemas.openxmlformats.org/spreadsheetml/2006/main" id="7" name="ExPrxRep8" displayName="ExPrxRep8" ref="J3:K11" totalsRowShown="0" headerRowDxfId="181" dataDxfId="179" headerRowBorderDxfId="180" tableBorderDxfId="178">
  <autoFilter ref="J3:K11"/>
  <tableColumns count="2">
    <tableColumn id="1" name="Parametre" dataDxfId="177"/>
    <tableColumn id="2" name="Valeur" dataDxfId="176"/>
  </tableColumns>
  <tableStyleInfo name="TableStyleMedium9" showFirstColumn="0" showLastColumn="0" showRowStripes="1" showColumnStripes="0"/>
</table>
</file>

<file path=xl/tables/table28.xml><?xml version="1.0" encoding="utf-8"?>
<table xmlns="http://schemas.openxmlformats.org/spreadsheetml/2006/main" id="8" name="ExSituMar9" displayName="ExSituMar9" ref="J14:K19" totalsRowShown="0" headerRowDxfId="175" dataDxfId="173" headerRowBorderDxfId="174" tableBorderDxfId="172">
  <autoFilter ref="J14:K19"/>
  <tableColumns count="2">
    <tableColumn id="1" name="Parametre" dataDxfId="171"/>
    <tableColumn id="2" name="Valeur" dataDxfId="170"/>
  </tableColumns>
  <tableStyleInfo name="TableStyleMedium10" showFirstColumn="0" showLastColumn="0" showRowStripes="1" showColumnStripes="0"/>
</table>
</file>

<file path=xl/tables/table29.xml><?xml version="1.0" encoding="utf-8"?>
<table xmlns="http://schemas.openxmlformats.org/spreadsheetml/2006/main" id="9" name="ExFrais10" displayName="ExFrais10" ref="B3:D35" totalsRowCount="1" headerRowDxfId="169" dataDxfId="167" totalsRowDxfId="165" headerRowBorderDxfId="168" tableBorderDxfId="166">
  <autoFilter ref="B3:D34"/>
  <tableColumns count="3">
    <tableColumn id="1" name="Date" totalsRowLabel="Totaux" dataDxfId="164" totalsRowDxfId="163"/>
    <tableColumn id="2" name="Montant 1" totalsRowFunction="sum" dataDxfId="162" totalsRowDxfId="161"/>
    <tableColumn id="3" name="Montant 2" totalsRowFunction="sum" dataDxfId="160" totalsRowDxfId="159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1" name="ExPrxRep" displayName="ExPrxRep" ref="J3:K11" totalsRowShown="0" headerRowDxfId="385" dataDxfId="383" headerRowBorderDxfId="384" tableBorderDxfId="382">
  <autoFilter ref="J3:K11"/>
  <tableColumns count="2">
    <tableColumn id="1" name="Parametre" dataDxfId="381"/>
    <tableColumn id="2" name="Valeur" dataDxfId="380"/>
  </tableColumns>
  <tableStyleInfo name="TableStyleMedium9" showFirstColumn="0" showLastColumn="0" showRowStripes="1" showColumnStripes="0"/>
</table>
</file>

<file path=xl/tables/table30.xml><?xml version="1.0" encoding="utf-8"?>
<table xmlns="http://schemas.openxmlformats.org/spreadsheetml/2006/main" id="10" name="ExRepas11" displayName="ExRepas11" ref="F3:H35" totalsRowCount="1" headerRowDxfId="158" dataDxfId="156" totalsRowDxfId="154" headerRowBorderDxfId="157" tableBorderDxfId="155">
  <autoFilter ref="F3:H34"/>
  <tableColumns count="3">
    <tableColumn id="1" name="Date" totalsRowLabel="Totaux" dataDxfId="153" totalsRowDxfId="152"/>
    <tableColumn id="2" name="Repas 1" totalsRowFunction="sum" dataDxfId="151" totalsRowDxfId="150"/>
    <tableColumn id="3" name="Repas 2" totalsRowFunction="sum" dataDxfId="149" totalsRowDxfId="148"/>
  </tableColumns>
  <tableStyleInfo name="TableStyleMedium9" showFirstColumn="0" showLastColumn="0" showRowStripes="1" showColumnStripes="0"/>
</table>
</file>

<file path=xl/tables/table31.xml><?xml version="1.0" encoding="utf-8"?>
<table xmlns="http://schemas.openxmlformats.org/spreadsheetml/2006/main" id="11" name="ExPrxRep12" displayName="ExPrxRep12" ref="J3:K11" totalsRowShown="0" headerRowDxfId="147" dataDxfId="145" headerRowBorderDxfId="146" tableBorderDxfId="144">
  <autoFilter ref="J3:K11"/>
  <tableColumns count="2">
    <tableColumn id="1" name="Parametre" dataDxfId="143"/>
    <tableColumn id="2" name="Valeur" dataDxfId="142"/>
  </tableColumns>
  <tableStyleInfo name="TableStyleMedium9" showFirstColumn="0" showLastColumn="0" showRowStripes="1" showColumnStripes="0"/>
</table>
</file>

<file path=xl/tables/table32.xml><?xml version="1.0" encoding="utf-8"?>
<table xmlns="http://schemas.openxmlformats.org/spreadsheetml/2006/main" id="12" name="ExSituMar13" displayName="ExSituMar13" ref="J14:K19" totalsRowShown="0" headerRowDxfId="141" dataDxfId="139" headerRowBorderDxfId="140" tableBorderDxfId="138">
  <autoFilter ref="J14:K19"/>
  <tableColumns count="2">
    <tableColumn id="1" name="Parametre" dataDxfId="137"/>
    <tableColumn id="2" name="Valeur" dataDxfId="136"/>
  </tableColumns>
  <tableStyleInfo name="TableStyleMedium10" showFirstColumn="0" showLastColumn="0" showRowStripes="1" showColumnStripes="0"/>
</table>
</file>

<file path=xl/tables/table33.xml><?xml version="1.0" encoding="utf-8"?>
<table xmlns="http://schemas.openxmlformats.org/spreadsheetml/2006/main" id="13" name="ExFrais14" displayName="ExFrais14" ref="B3:D35" totalsRowCount="1" headerRowDxfId="135" dataDxfId="133" totalsRowDxfId="131" headerRowBorderDxfId="134" tableBorderDxfId="132">
  <autoFilter ref="B3:D34"/>
  <tableColumns count="3">
    <tableColumn id="1" name="Date" totalsRowLabel="Totaux" dataDxfId="130" totalsRowDxfId="129"/>
    <tableColumn id="2" name="Montant 1" totalsRowFunction="sum" dataDxfId="128" totalsRowDxfId="127"/>
    <tableColumn id="3" name="Montant 2" totalsRowFunction="sum" dataDxfId="126" totalsRowDxfId="125"/>
  </tableColumns>
  <tableStyleInfo name="TableStyleMedium9" showFirstColumn="0" showLastColumn="0" showRowStripes="1" showColumnStripes="0"/>
</table>
</file>

<file path=xl/tables/table34.xml><?xml version="1.0" encoding="utf-8"?>
<table xmlns="http://schemas.openxmlformats.org/spreadsheetml/2006/main" id="14" name="ExRepas15" displayName="ExRepas15" ref="F3:H35" totalsRowCount="1" headerRowDxfId="124" dataDxfId="122" totalsRowDxfId="120" headerRowBorderDxfId="123" tableBorderDxfId="121">
  <autoFilter ref="F3:H34"/>
  <tableColumns count="3">
    <tableColumn id="1" name="Date" totalsRowLabel="Totaux" dataDxfId="119" totalsRowDxfId="118"/>
    <tableColumn id="2" name="Repas 1" totalsRowFunction="sum" dataDxfId="117" totalsRowDxfId="116"/>
    <tableColumn id="3" name="Repas 2" totalsRowFunction="sum" dataDxfId="115" totalsRowDxfId="114"/>
  </tableColumns>
  <tableStyleInfo name="TableStyleMedium9" showFirstColumn="0" showLastColumn="0" showRowStripes="1" showColumnStripes="0"/>
</table>
</file>

<file path=xl/tables/table35.xml><?xml version="1.0" encoding="utf-8"?>
<table xmlns="http://schemas.openxmlformats.org/spreadsheetml/2006/main" id="15" name="ExPrxRep16" displayName="ExPrxRep16" ref="J3:K11" totalsRowShown="0" headerRowDxfId="113" dataDxfId="111" headerRowBorderDxfId="112" tableBorderDxfId="110">
  <autoFilter ref="J3:K11"/>
  <tableColumns count="2">
    <tableColumn id="1" name="Parametre" dataDxfId="109"/>
    <tableColumn id="2" name="Valeur" dataDxfId="108"/>
  </tableColumns>
  <tableStyleInfo name="TableStyleMedium9" showFirstColumn="0" showLastColumn="0" showRowStripes="1" showColumnStripes="0"/>
</table>
</file>

<file path=xl/tables/table36.xml><?xml version="1.0" encoding="utf-8"?>
<table xmlns="http://schemas.openxmlformats.org/spreadsheetml/2006/main" id="16" name="ExSituMar17" displayName="ExSituMar17" ref="J14:K19" totalsRowShown="0" headerRowDxfId="107" dataDxfId="105" headerRowBorderDxfId="106" tableBorderDxfId="104">
  <autoFilter ref="J14:K19"/>
  <tableColumns count="2">
    <tableColumn id="1" name="Parametre" dataDxfId="103"/>
    <tableColumn id="2" name="Valeur" dataDxfId="102"/>
  </tableColumns>
  <tableStyleInfo name="TableStyleMedium10" showFirstColumn="0" showLastColumn="0" showRowStripes="1" showColumnStripes="0"/>
</table>
</file>

<file path=xl/tables/table37.xml><?xml version="1.0" encoding="utf-8"?>
<table xmlns="http://schemas.openxmlformats.org/spreadsheetml/2006/main" id="17" name="ExFrais18" displayName="ExFrais18" ref="B3:D35" totalsRowCount="1" headerRowDxfId="101" dataDxfId="99" totalsRowDxfId="97" headerRowBorderDxfId="100" tableBorderDxfId="98">
  <autoFilter ref="B3:D34"/>
  <tableColumns count="3">
    <tableColumn id="1" name="Date" totalsRowLabel="Totaux" dataDxfId="96" totalsRowDxfId="95"/>
    <tableColumn id="2" name="Montant 1" totalsRowFunction="sum" dataDxfId="94" totalsRowDxfId="93"/>
    <tableColumn id="3" name="Montant 2" totalsRowFunction="sum" dataDxfId="92" totalsRowDxfId="91"/>
  </tableColumns>
  <tableStyleInfo name="TableStyleMedium9" showFirstColumn="0" showLastColumn="0" showRowStripes="1" showColumnStripes="0"/>
</table>
</file>

<file path=xl/tables/table38.xml><?xml version="1.0" encoding="utf-8"?>
<table xmlns="http://schemas.openxmlformats.org/spreadsheetml/2006/main" id="18" name="ExRepas19" displayName="ExRepas19" ref="F3:H35" totalsRowCount="1" headerRowDxfId="90" dataDxfId="88" totalsRowDxfId="86" headerRowBorderDxfId="89" tableBorderDxfId="87">
  <autoFilter ref="F3:H34"/>
  <tableColumns count="3">
    <tableColumn id="1" name="Date" totalsRowLabel="Totaux" dataDxfId="85" totalsRowDxfId="84"/>
    <tableColumn id="2" name="Repas 1" totalsRowFunction="sum" dataDxfId="83" totalsRowDxfId="82"/>
    <tableColumn id="3" name="Repas 2" totalsRowFunction="sum" dataDxfId="81" totalsRowDxfId="80"/>
  </tableColumns>
  <tableStyleInfo name="TableStyleMedium9" showFirstColumn="0" showLastColumn="0" showRowStripes="1" showColumnStripes="0"/>
</table>
</file>

<file path=xl/tables/table39.xml><?xml version="1.0" encoding="utf-8"?>
<table xmlns="http://schemas.openxmlformats.org/spreadsheetml/2006/main" id="19" name="ExPrxRep20" displayName="ExPrxRep20" ref="J3:K11" totalsRowShown="0" headerRowDxfId="79" dataDxfId="77" headerRowBorderDxfId="78" tableBorderDxfId="76">
  <autoFilter ref="J3:K11"/>
  <tableColumns count="2">
    <tableColumn id="1" name="Parametre" dataDxfId="75"/>
    <tableColumn id="2" name="Valeur" dataDxfId="74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32" name="ExSituMar" displayName="ExSituMar" ref="J14:K19" totalsRowShown="0" headerRowDxfId="379" dataDxfId="377" headerRowBorderDxfId="378" tableBorderDxfId="376">
  <autoFilter ref="J14:K19"/>
  <tableColumns count="2">
    <tableColumn id="1" name="Parametre" dataDxfId="375"/>
    <tableColumn id="2" name="Valeur" dataDxfId="374"/>
  </tableColumns>
  <tableStyleInfo name="TableStyleMedium10" showFirstColumn="0" showLastColumn="0" showRowStripes="1" showColumnStripes="0"/>
</table>
</file>

<file path=xl/tables/table40.xml><?xml version="1.0" encoding="utf-8"?>
<table xmlns="http://schemas.openxmlformats.org/spreadsheetml/2006/main" id="20" name="ExSituMar21" displayName="ExSituMar21" ref="J14:K19" totalsRowShown="0" headerRowDxfId="73" dataDxfId="71" headerRowBorderDxfId="72" tableBorderDxfId="70">
  <autoFilter ref="J14:K19"/>
  <tableColumns count="2">
    <tableColumn id="1" name="Parametre" dataDxfId="69"/>
    <tableColumn id="2" name="Valeur" dataDxfId="68"/>
  </tableColumns>
  <tableStyleInfo name="TableStyleMedium10" showFirstColumn="0" showLastColumn="0" showRowStripes="1" showColumnStripes="0"/>
</table>
</file>

<file path=xl/tables/table41.xml><?xml version="1.0" encoding="utf-8"?>
<table xmlns="http://schemas.openxmlformats.org/spreadsheetml/2006/main" id="25" name="ExFrais26" displayName="ExFrais26" ref="B3:D35" totalsRowCount="1" headerRowDxfId="33" dataDxfId="32" totalsRowDxfId="31" headerRowBorderDxfId="29" tableBorderDxfId="30">
  <autoFilter ref="B3:D34"/>
  <tableColumns count="3">
    <tableColumn id="1" name="Date" totalsRowLabel="Totaux" dataDxfId="27" totalsRowDxfId="28"/>
    <tableColumn id="2" name="Montant 1" totalsRowFunction="sum" dataDxfId="25" totalsRowDxfId="26"/>
    <tableColumn id="3" name="Montant 2" totalsRowFunction="sum" dataDxfId="23" totalsRowDxfId="24"/>
  </tableColumns>
  <tableStyleInfo name="TableStyleMedium9" showFirstColumn="0" showLastColumn="0" showRowStripes="1" showColumnStripes="0"/>
</table>
</file>

<file path=xl/tables/table42.xml><?xml version="1.0" encoding="utf-8"?>
<table xmlns="http://schemas.openxmlformats.org/spreadsheetml/2006/main" id="26" name="ExRepas27" displayName="ExRepas27" ref="F3:H35" totalsRowCount="1" headerRowDxfId="22" dataDxfId="21" totalsRowDxfId="20" headerRowBorderDxfId="18" tableBorderDxfId="19">
  <autoFilter ref="F3:H34"/>
  <tableColumns count="3">
    <tableColumn id="1" name="Date" totalsRowLabel="Totaux" dataDxfId="16" totalsRowDxfId="17"/>
    <tableColumn id="2" name="Repas 1" totalsRowFunction="sum" dataDxfId="14" totalsRowDxfId="15"/>
    <tableColumn id="3" name="Repas 2" totalsRowFunction="sum" dataDxfId="12" totalsRowDxfId="13"/>
  </tableColumns>
  <tableStyleInfo name="TableStyleMedium9" showFirstColumn="0" showLastColumn="0" showRowStripes="1" showColumnStripes="0"/>
</table>
</file>

<file path=xl/tables/table43.xml><?xml version="1.0" encoding="utf-8"?>
<table xmlns="http://schemas.openxmlformats.org/spreadsheetml/2006/main" id="27" name="ExPrxRep28" displayName="ExPrxRep28" ref="J3:K11" totalsRowShown="0" headerRowDxfId="11" dataDxfId="10" headerRowBorderDxfId="8" tableBorderDxfId="9">
  <autoFilter ref="J3:K11"/>
  <tableColumns count="2">
    <tableColumn id="1" name="Parametre" dataDxfId="7"/>
    <tableColumn id="2" name="Valeur" dataDxfId="6"/>
  </tableColumns>
  <tableStyleInfo name="TableStyleMedium9" showFirstColumn="0" showLastColumn="0" showRowStripes="1" showColumnStripes="0"/>
</table>
</file>

<file path=xl/tables/table44.xml><?xml version="1.0" encoding="utf-8"?>
<table xmlns="http://schemas.openxmlformats.org/spreadsheetml/2006/main" id="28" name="ExSituMar29" displayName="ExSituMar29" ref="J14:K19" totalsRowShown="0" headerRowDxfId="5" dataDxfId="4" headerRowBorderDxfId="2" tableBorderDxfId="3">
  <autoFilter ref="J14:K19"/>
  <tableColumns count="2">
    <tableColumn id="1" name="Parametre" dataDxfId="1"/>
    <tableColumn id="2" name="Valeur" dataDxfId="0"/>
  </tableColumns>
  <tableStyleInfo name="TableStyleMedium10" showFirstColumn="0" showLastColumn="0" showRowStripes="1" showColumnStripes="0"/>
</table>
</file>

<file path=xl/tables/table45.xml><?xml version="1.0" encoding="utf-8"?>
<table xmlns="http://schemas.openxmlformats.org/spreadsheetml/2006/main" id="21" name="ExFrais22" displayName="ExFrais22" ref="B3:D35" totalsRowCount="1" headerRowDxfId="67" dataDxfId="65" totalsRowDxfId="63" headerRowBorderDxfId="66" tableBorderDxfId="64">
  <autoFilter ref="B3:D34"/>
  <tableColumns count="3">
    <tableColumn id="1" name="Date" totalsRowLabel="Totaux" dataDxfId="62" totalsRowDxfId="61"/>
    <tableColumn id="2" name="Montant 1" totalsRowFunction="sum" dataDxfId="60" totalsRowDxfId="59"/>
    <tableColumn id="3" name="Montant 2" totalsRowFunction="sum" dataDxfId="58" totalsRowDxfId="57"/>
  </tableColumns>
  <tableStyleInfo name="TableStyleMedium9" showFirstColumn="0" showLastColumn="0" showRowStripes="1" showColumnStripes="0"/>
</table>
</file>

<file path=xl/tables/table46.xml><?xml version="1.0" encoding="utf-8"?>
<table xmlns="http://schemas.openxmlformats.org/spreadsheetml/2006/main" id="22" name="ExRepas23" displayName="ExRepas23" ref="F3:H35" totalsRowCount="1" headerRowDxfId="56" dataDxfId="54" totalsRowDxfId="52" headerRowBorderDxfId="55" tableBorderDxfId="53">
  <autoFilter ref="F3:H34"/>
  <tableColumns count="3">
    <tableColumn id="1" name="Date" totalsRowLabel="Totaux" dataDxfId="51" totalsRowDxfId="50"/>
    <tableColumn id="2" name="Repas 1" totalsRowFunction="sum" dataDxfId="49" totalsRowDxfId="48"/>
    <tableColumn id="3" name="Repas 2" totalsRowFunction="sum" dataDxfId="47" totalsRowDxfId="46"/>
  </tableColumns>
  <tableStyleInfo name="TableStyleMedium9" showFirstColumn="0" showLastColumn="0" showRowStripes="1" showColumnStripes="0"/>
</table>
</file>

<file path=xl/tables/table47.xml><?xml version="1.0" encoding="utf-8"?>
<table xmlns="http://schemas.openxmlformats.org/spreadsheetml/2006/main" id="23" name="ExPrxRep24" displayName="ExPrxRep24" ref="J3:K11" totalsRowShown="0" headerRowDxfId="45" dataDxfId="43" headerRowBorderDxfId="44" tableBorderDxfId="42">
  <autoFilter ref="J3:K11"/>
  <tableColumns count="2">
    <tableColumn id="1" name="Parametre" dataDxfId="41"/>
    <tableColumn id="2" name="Valeur" dataDxfId="40"/>
  </tableColumns>
  <tableStyleInfo name="TableStyleMedium9" showFirstColumn="0" showLastColumn="0" showRowStripes="1" showColumnStripes="0"/>
</table>
</file>

<file path=xl/tables/table48.xml><?xml version="1.0" encoding="utf-8"?>
<table xmlns="http://schemas.openxmlformats.org/spreadsheetml/2006/main" id="24" name="ExSituMar25" displayName="ExSituMar25" ref="J14:K19" totalsRowShown="0" headerRowDxfId="39" dataDxfId="37" headerRowBorderDxfId="38" tableBorderDxfId="36">
  <autoFilter ref="J14:K19"/>
  <tableColumns count="2">
    <tableColumn id="1" name="Parametre" dataDxfId="35"/>
    <tableColumn id="2" name="Valeur" dataDxfId="34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id="33" name="ExFrais34" displayName="ExFrais34" ref="B3:D35" totalsRowCount="1" headerRowDxfId="373" dataDxfId="371" totalsRowDxfId="369" headerRowBorderDxfId="372" tableBorderDxfId="370">
  <autoFilter ref="B3:D34"/>
  <tableColumns count="3">
    <tableColumn id="1" name="Date" totalsRowLabel="Totaux" dataDxfId="368" totalsRowDxfId="367"/>
    <tableColumn id="2" name="Montant 1" totalsRowFunction="sum" dataDxfId="366" totalsRowDxfId="365"/>
    <tableColumn id="3" name="Montant 2" totalsRowFunction="sum" dataDxfId="364" totalsRowDxfId="363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34" name="ExRepas35" displayName="ExRepas35" ref="F3:H35" totalsRowCount="1" headerRowDxfId="362" dataDxfId="360" totalsRowDxfId="358" headerRowBorderDxfId="361" tableBorderDxfId="359">
  <autoFilter ref="F3:H34"/>
  <tableColumns count="3">
    <tableColumn id="1" name="Date" totalsRowLabel="Totaux" dataDxfId="357" totalsRowDxfId="356"/>
    <tableColumn id="2" name="Repas 1" totalsRowFunction="sum" dataDxfId="355" totalsRowDxfId="354"/>
    <tableColumn id="3" name="Repas 2" totalsRowFunction="sum" dataDxfId="353" totalsRowDxfId="352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35" name="ExPrxRep36" displayName="ExPrxRep36" ref="J3:K11" totalsRowShown="0" headerRowDxfId="351" dataDxfId="349" headerRowBorderDxfId="350" tableBorderDxfId="348">
  <autoFilter ref="J3:K11"/>
  <tableColumns count="2">
    <tableColumn id="1" name="Parametre" dataDxfId="347"/>
    <tableColumn id="2" name="Valeur" dataDxfId="346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36" name="ExSituMar37" displayName="ExSituMar37" ref="J14:K19" totalsRowShown="0" headerRowDxfId="345" dataDxfId="343" headerRowBorderDxfId="344" tableBorderDxfId="342">
  <autoFilter ref="J14:K19"/>
  <tableColumns count="2">
    <tableColumn id="1" name="Parametre" dataDxfId="341"/>
    <tableColumn id="2" name="Valeur" dataDxfId="340"/>
  </tableColumns>
  <tableStyleInfo name="TableStyleMedium10" showFirstColumn="0" showLastColumn="0" showRowStripes="1" showColumnStripes="0"/>
</table>
</file>

<file path=xl/tables/table9.xml><?xml version="1.0" encoding="utf-8"?>
<table xmlns="http://schemas.openxmlformats.org/spreadsheetml/2006/main" id="37" name="ExFrais38" displayName="ExFrais38" ref="B3:D35" totalsRowCount="1" headerRowDxfId="339" dataDxfId="337" totalsRowDxfId="335" headerRowBorderDxfId="338" tableBorderDxfId="336">
  <autoFilter ref="B3:D34"/>
  <tableColumns count="3">
    <tableColumn id="1" name="Date" totalsRowLabel="Totaux" dataDxfId="334" totalsRowDxfId="333"/>
    <tableColumn id="2" name="Montant 1" totalsRowFunction="sum" dataDxfId="332" totalsRowDxfId="331"/>
    <tableColumn id="3" name="Montant 2" totalsRowFunction="sum" dataDxfId="330" totalsRowDxfId="32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9.xml"/><Relationship Id="rId2" Type="http://schemas.openxmlformats.org/officeDocument/2006/relationships/table" Target="../tables/table38.xml"/><Relationship Id="rId1" Type="http://schemas.openxmlformats.org/officeDocument/2006/relationships/table" Target="../tables/table37.xml"/><Relationship Id="rId4" Type="http://schemas.openxmlformats.org/officeDocument/2006/relationships/table" Target="../tables/table4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3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4" Type="http://schemas.openxmlformats.org/officeDocument/2006/relationships/table" Target="../tables/table4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7.xml"/><Relationship Id="rId2" Type="http://schemas.openxmlformats.org/officeDocument/2006/relationships/table" Target="../tables/table46.xml"/><Relationship Id="rId1" Type="http://schemas.openxmlformats.org/officeDocument/2006/relationships/table" Target="../tables/table45.xml"/><Relationship Id="rId4" Type="http://schemas.openxmlformats.org/officeDocument/2006/relationships/table" Target="../tables/table4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Relationship Id="rId4" Type="http://schemas.openxmlformats.org/officeDocument/2006/relationships/table" Target="../tables/table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table" Target="../tables/table9.xml"/><Relationship Id="rId4" Type="http://schemas.openxmlformats.org/officeDocument/2006/relationships/table" Target="../tables/table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4" Type="http://schemas.openxmlformats.org/officeDocument/2006/relationships/table" Target="../tables/table1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table" Target="../tables/table17.xml"/><Relationship Id="rId4" Type="http://schemas.openxmlformats.org/officeDocument/2006/relationships/table" Target="../tables/table2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table" Target="../tables/table21.xml"/><Relationship Id="rId4" Type="http://schemas.openxmlformats.org/officeDocument/2006/relationships/table" Target="../tables/table2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table" Target="../tables/table26.xml"/><Relationship Id="rId1" Type="http://schemas.openxmlformats.org/officeDocument/2006/relationships/table" Target="../tables/table25.xml"/><Relationship Id="rId4" Type="http://schemas.openxmlformats.org/officeDocument/2006/relationships/table" Target="../tables/table2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table" Target="../tables/table29.xml"/><Relationship Id="rId4" Type="http://schemas.openxmlformats.org/officeDocument/2006/relationships/table" Target="../tables/table3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5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4" Type="http://schemas.openxmlformats.org/officeDocument/2006/relationships/table" Target="../tables/table3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RowColHeaders="0" tabSelected="1" workbookViewId="0">
      <pane ySplit="2" topLeftCell="A3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1" customWidth="1"/>
    <col min="2" max="2" width="24" style="2" bestFit="1" customWidth="1"/>
    <col min="3" max="3" width="13.7109375" style="3" bestFit="1" customWidth="1"/>
    <col min="4" max="4" width="13.7109375" style="1" bestFit="1" customWidth="1"/>
    <col min="5" max="5" width="3.7109375" style="1" customWidth="1"/>
    <col min="6" max="6" width="24.7109375" style="2" bestFit="1" customWidth="1"/>
    <col min="7" max="8" width="11.28515625" style="1" bestFit="1" customWidth="1"/>
    <col min="9" max="9" width="3.7109375" style="1" customWidth="1"/>
    <col min="10" max="10" width="26.7109375" style="1" bestFit="1" customWidth="1"/>
    <col min="11" max="11" width="10.42578125" style="1" bestFit="1" customWidth="1"/>
    <col min="12" max="16384" width="11.42578125" style="1"/>
  </cols>
  <sheetData>
    <row r="1" spans="2:11" ht="15" customHeight="1" thickBot="1" x14ac:dyDescent="0.3">
      <c r="D1" s="4"/>
      <c r="G1" s="5"/>
      <c r="H1" s="5"/>
    </row>
    <row r="2" spans="2:11" ht="15" customHeight="1" thickBot="1" x14ac:dyDescent="0.3">
      <c r="B2" s="6" t="s">
        <v>0</v>
      </c>
      <c r="C2" s="7" t="s">
        <v>1</v>
      </c>
      <c r="D2" s="8" t="s">
        <v>2</v>
      </c>
      <c r="F2" s="9" t="s">
        <v>3</v>
      </c>
      <c r="G2" s="10" t="s">
        <v>1</v>
      </c>
      <c r="H2" s="8" t="s">
        <v>2</v>
      </c>
      <c r="J2" s="48" t="s">
        <v>4</v>
      </c>
      <c r="K2" s="49"/>
    </row>
    <row r="3" spans="2:11" ht="15" customHeight="1" thickBot="1" x14ac:dyDescent="0.3">
      <c r="B3" s="11" t="s">
        <v>5</v>
      </c>
      <c r="C3" s="12" t="s">
        <v>6</v>
      </c>
      <c r="D3" s="13" t="s">
        <v>7</v>
      </c>
      <c r="F3" s="14" t="s">
        <v>5</v>
      </c>
      <c r="G3" s="15" t="s">
        <v>8</v>
      </c>
      <c r="H3" s="16" t="s">
        <v>9</v>
      </c>
      <c r="J3" s="17" t="s">
        <v>10</v>
      </c>
      <c r="K3" s="18" t="s">
        <v>11</v>
      </c>
    </row>
    <row r="4" spans="2:11" ht="15" customHeight="1" x14ac:dyDescent="0.25">
      <c r="B4" s="19">
        <v>45660</v>
      </c>
      <c r="C4" s="37">
        <v>5.2</v>
      </c>
      <c r="D4" s="38"/>
      <c r="F4" s="19">
        <v>45658</v>
      </c>
      <c r="G4" s="20">
        <v>2</v>
      </c>
      <c r="H4" s="21">
        <v>2</v>
      </c>
      <c r="J4" s="22" t="s">
        <v>12</v>
      </c>
      <c r="K4" s="39">
        <v>995.768611111111</v>
      </c>
    </row>
    <row r="5" spans="2:11" ht="15" customHeight="1" x14ac:dyDescent="0.25">
      <c r="B5" s="23">
        <v>45660</v>
      </c>
      <c r="C5" s="40"/>
      <c r="D5" s="41">
        <v>6.37</v>
      </c>
      <c r="F5" s="23">
        <v>45659</v>
      </c>
      <c r="G5" s="24">
        <v>2</v>
      </c>
      <c r="H5" s="25">
        <v>0</v>
      </c>
      <c r="J5" s="26" t="s">
        <v>13</v>
      </c>
      <c r="K5" s="42">
        <v>1010.8405555555557</v>
      </c>
    </row>
    <row r="6" spans="2:11" ht="15" customHeight="1" x14ac:dyDescent="0.25">
      <c r="B6" s="23">
        <v>45660</v>
      </c>
      <c r="C6" s="40"/>
      <c r="D6" s="41">
        <v>12.3</v>
      </c>
      <c r="F6" s="23">
        <v>45660</v>
      </c>
      <c r="G6" s="24">
        <v>2</v>
      </c>
      <c r="H6" s="25">
        <v>2</v>
      </c>
      <c r="J6" s="27" t="s">
        <v>14</v>
      </c>
      <c r="K6" s="42">
        <v>-15.071944444444739</v>
      </c>
    </row>
    <row r="7" spans="2:11" ht="15" customHeight="1" x14ac:dyDescent="0.25">
      <c r="B7" s="23">
        <v>45661</v>
      </c>
      <c r="C7" s="40"/>
      <c r="D7" s="41">
        <v>5.95</v>
      </c>
      <c r="F7" s="23">
        <v>45661</v>
      </c>
      <c r="G7" s="24">
        <v>2</v>
      </c>
      <c r="H7" s="25">
        <v>2</v>
      </c>
      <c r="J7" s="26" t="s">
        <v>15</v>
      </c>
      <c r="K7" s="42">
        <v>536.34305555555534</v>
      </c>
    </row>
    <row r="8" spans="2:11" ht="15" customHeight="1" x14ac:dyDescent="0.25">
      <c r="B8" s="23">
        <v>45661</v>
      </c>
      <c r="C8" s="40">
        <v>49.32</v>
      </c>
      <c r="D8" s="41"/>
      <c r="F8" s="23">
        <v>45662</v>
      </c>
      <c r="G8" s="24">
        <v>2</v>
      </c>
      <c r="H8" s="25">
        <v>2</v>
      </c>
      <c r="J8" s="26" t="s">
        <v>16</v>
      </c>
      <c r="K8" s="42">
        <v>6.7844740701062003</v>
      </c>
    </row>
    <row r="9" spans="2:11" ht="15" customHeight="1" x14ac:dyDescent="0.25">
      <c r="B9" s="23">
        <v>45665</v>
      </c>
      <c r="C9" s="40">
        <v>47.9</v>
      </c>
      <c r="D9" s="41"/>
      <c r="F9" s="23">
        <v>45663</v>
      </c>
      <c r="G9" s="24">
        <v>2</v>
      </c>
      <c r="H9" s="25">
        <v>0</v>
      </c>
      <c r="J9" s="26" t="s">
        <v>17</v>
      </c>
      <c r="K9" s="43">
        <v>85</v>
      </c>
    </row>
    <row r="10" spans="2:11" ht="15" customHeight="1" x14ac:dyDescent="0.25">
      <c r="B10" s="23">
        <v>45666</v>
      </c>
      <c r="C10" s="40"/>
      <c r="D10" s="41">
        <v>5.69</v>
      </c>
      <c r="F10" s="23">
        <v>45664</v>
      </c>
      <c r="G10" s="24">
        <v>2</v>
      </c>
      <c r="H10" s="25">
        <v>0</v>
      </c>
      <c r="J10" s="26" t="s">
        <v>18</v>
      </c>
      <c r="K10" s="42">
        <v>6.3099183006535924</v>
      </c>
    </row>
    <row r="11" spans="2:11" ht="15" customHeight="1" x14ac:dyDescent="0.25">
      <c r="B11" s="23">
        <v>45666</v>
      </c>
      <c r="C11" s="40"/>
      <c r="D11" s="41">
        <v>22.1</v>
      </c>
      <c r="F11" s="23">
        <v>45665</v>
      </c>
      <c r="G11" s="24">
        <v>2</v>
      </c>
      <c r="H11" s="25">
        <v>0</v>
      </c>
      <c r="J11" s="26" t="s">
        <v>19</v>
      </c>
      <c r="K11" s="42">
        <v>6.67970201711017</v>
      </c>
    </row>
    <row r="12" spans="2:11" ht="15" customHeight="1" thickBot="1" x14ac:dyDescent="0.3">
      <c r="B12" s="23">
        <v>45667</v>
      </c>
      <c r="C12" s="40">
        <v>5.2</v>
      </c>
      <c r="D12" s="41"/>
      <c r="F12" s="23">
        <v>45666</v>
      </c>
      <c r="G12" s="24">
        <v>2</v>
      </c>
      <c r="H12" s="25">
        <v>0</v>
      </c>
    </row>
    <row r="13" spans="2:11" ht="15" customHeight="1" thickBot="1" x14ac:dyDescent="0.3">
      <c r="B13" s="23">
        <v>45667</v>
      </c>
      <c r="C13" s="40">
        <v>30.47</v>
      </c>
      <c r="D13" s="41"/>
      <c r="F13" s="23">
        <v>45667</v>
      </c>
      <c r="G13" s="24">
        <v>2</v>
      </c>
      <c r="H13" s="25">
        <v>0</v>
      </c>
      <c r="J13" s="48" t="s">
        <v>20</v>
      </c>
      <c r="K13" s="50"/>
    </row>
    <row r="14" spans="2:11" ht="15" customHeight="1" thickBot="1" x14ac:dyDescent="0.3">
      <c r="B14" s="23">
        <v>45671</v>
      </c>
      <c r="C14" s="40">
        <v>4.8</v>
      </c>
      <c r="D14" s="41"/>
      <c r="F14" s="23">
        <v>45668</v>
      </c>
      <c r="G14" s="24">
        <v>2</v>
      </c>
      <c r="H14" s="25">
        <v>2</v>
      </c>
      <c r="J14" s="17" t="s">
        <v>10</v>
      </c>
      <c r="K14" s="18" t="s">
        <v>11</v>
      </c>
    </row>
    <row r="15" spans="2:11" ht="15" customHeight="1" x14ac:dyDescent="0.25">
      <c r="B15" s="23">
        <v>45671</v>
      </c>
      <c r="C15" s="40">
        <v>41.47</v>
      </c>
      <c r="D15" s="41"/>
      <c r="F15" s="23">
        <v>45669</v>
      </c>
      <c r="G15" s="24">
        <v>2</v>
      </c>
      <c r="H15" s="25">
        <v>2</v>
      </c>
      <c r="J15" s="22" t="s">
        <v>21</v>
      </c>
      <c r="K15" s="39">
        <v>81.848932752723698</v>
      </c>
    </row>
    <row r="16" spans="2:11" ht="15" customHeight="1" x14ac:dyDescent="0.25">
      <c r="B16" s="23">
        <v>45674</v>
      </c>
      <c r="C16" s="40">
        <v>5.2</v>
      </c>
      <c r="D16" s="41"/>
      <c r="F16" s="23">
        <v>45670</v>
      </c>
      <c r="G16" s="24">
        <v>2</v>
      </c>
      <c r="H16" s="25">
        <v>1</v>
      </c>
      <c r="J16" s="26" t="s">
        <v>22</v>
      </c>
      <c r="K16" s="43">
        <v>23</v>
      </c>
    </row>
    <row r="17" spans="2:11" ht="15" customHeight="1" x14ac:dyDescent="0.25">
      <c r="B17" s="23">
        <v>45674</v>
      </c>
      <c r="C17" s="40">
        <v>32.699999999999996</v>
      </c>
      <c r="D17" s="41"/>
      <c r="F17" s="23">
        <v>45671</v>
      </c>
      <c r="G17" s="24">
        <v>2</v>
      </c>
      <c r="H17" s="25">
        <v>0</v>
      </c>
      <c r="J17" s="28" t="s">
        <v>26</v>
      </c>
      <c r="K17" s="42">
        <v>153.63314639353391</v>
      </c>
    </row>
    <row r="18" spans="2:11" ht="15" customHeight="1" x14ac:dyDescent="0.25">
      <c r="B18" s="23">
        <v>45674</v>
      </c>
      <c r="C18" s="40"/>
      <c r="D18" s="41">
        <v>6.7</v>
      </c>
      <c r="F18" s="23">
        <v>45672</v>
      </c>
      <c r="G18" s="24">
        <v>2</v>
      </c>
      <c r="H18" s="25">
        <v>0</v>
      </c>
      <c r="J18" s="26" t="s">
        <v>23</v>
      </c>
      <c r="K18" s="42">
        <v>136.565</v>
      </c>
    </row>
    <row r="19" spans="2:11" ht="15" customHeight="1" x14ac:dyDescent="0.25">
      <c r="B19" s="23">
        <v>45674</v>
      </c>
      <c r="C19" s="40"/>
      <c r="D19" s="41">
        <v>10.324999999999999</v>
      </c>
      <c r="F19" s="23">
        <v>45673</v>
      </c>
      <c r="G19" s="24">
        <v>2</v>
      </c>
      <c r="H19" s="25">
        <v>0</v>
      </c>
      <c r="J19" s="26" t="s">
        <v>24</v>
      </c>
      <c r="K19" s="42">
        <v>64.78078635918979</v>
      </c>
    </row>
    <row r="20" spans="2:11" ht="15" customHeight="1" x14ac:dyDescent="0.25">
      <c r="B20" s="23">
        <v>45674</v>
      </c>
      <c r="C20" s="40"/>
      <c r="D20" s="41">
        <v>20.5</v>
      </c>
      <c r="F20" s="23">
        <v>45674</v>
      </c>
      <c r="G20" s="24">
        <v>2</v>
      </c>
      <c r="H20" s="25">
        <v>1</v>
      </c>
    </row>
    <row r="21" spans="2:11" ht="15" customHeight="1" x14ac:dyDescent="0.25">
      <c r="B21" s="23">
        <v>45679</v>
      </c>
      <c r="C21" s="40">
        <v>4.8</v>
      </c>
      <c r="D21" s="41"/>
      <c r="F21" s="23">
        <v>45675</v>
      </c>
      <c r="G21" s="24">
        <v>2</v>
      </c>
      <c r="H21" s="25">
        <v>2</v>
      </c>
    </row>
    <row r="22" spans="2:11" ht="15" customHeight="1" x14ac:dyDescent="0.25">
      <c r="B22" s="23">
        <v>45679</v>
      </c>
      <c r="C22" s="40">
        <v>57.980000000000004</v>
      </c>
      <c r="D22" s="41"/>
      <c r="F22" s="23">
        <v>45676</v>
      </c>
      <c r="G22" s="24">
        <v>2</v>
      </c>
      <c r="H22" s="25">
        <v>2</v>
      </c>
    </row>
    <row r="23" spans="2:11" ht="15" customHeight="1" x14ac:dyDescent="0.25">
      <c r="B23" s="23">
        <v>45681</v>
      </c>
      <c r="C23" s="40">
        <v>21.049999999999997</v>
      </c>
      <c r="D23" s="41"/>
      <c r="F23" s="23">
        <v>45677</v>
      </c>
      <c r="G23" s="24">
        <v>2</v>
      </c>
      <c r="H23" s="25">
        <v>0</v>
      </c>
    </row>
    <row r="24" spans="2:11" ht="15" customHeight="1" x14ac:dyDescent="0.25">
      <c r="B24" s="23">
        <v>45682</v>
      </c>
      <c r="C24" s="40"/>
      <c r="D24" s="41">
        <v>27.33</v>
      </c>
      <c r="F24" s="23">
        <v>45678</v>
      </c>
      <c r="G24" s="24">
        <v>2</v>
      </c>
      <c r="H24" s="25">
        <v>0</v>
      </c>
    </row>
    <row r="25" spans="2:11" ht="15" customHeight="1" x14ac:dyDescent="0.25">
      <c r="B25" s="23">
        <v>45682</v>
      </c>
      <c r="C25" s="40">
        <v>22.92</v>
      </c>
      <c r="D25" s="41"/>
      <c r="F25" s="23">
        <v>45679</v>
      </c>
      <c r="G25" s="24">
        <v>2</v>
      </c>
      <c r="H25" s="25">
        <v>0</v>
      </c>
    </row>
    <row r="26" spans="2:11" ht="15" customHeight="1" x14ac:dyDescent="0.25">
      <c r="B26" s="23">
        <v>45685</v>
      </c>
      <c r="C26" s="40">
        <v>4.8</v>
      </c>
      <c r="D26" s="41"/>
      <c r="F26" s="23">
        <v>45680</v>
      </c>
      <c r="G26" s="24">
        <v>2</v>
      </c>
      <c r="H26" s="25">
        <v>0</v>
      </c>
    </row>
    <row r="27" spans="2:11" ht="15" customHeight="1" x14ac:dyDescent="0.25">
      <c r="B27" s="23">
        <v>45685</v>
      </c>
      <c r="C27" s="40">
        <v>46.05</v>
      </c>
      <c r="D27" s="41"/>
      <c r="F27" s="23">
        <v>45681</v>
      </c>
      <c r="G27" s="24">
        <v>2</v>
      </c>
      <c r="H27" s="25">
        <v>1</v>
      </c>
    </row>
    <row r="28" spans="2:11" ht="15" customHeight="1" x14ac:dyDescent="0.25">
      <c r="B28" s="23">
        <v>45685</v>
      </c>
      <c r="C28" s="40"/>
      <c r="D28" s="41">
        <v>6.5</v>
      </c>
      <c r="F28" s="23">
        <v>45682</v>
      </c>
      <c r="G28" s="24">
        <v>2</v>
      </c>
      <c r="H28" s="25">
        <v>2</v>
      </c>
    </row>
    <row r="29" spans="2:11" ht="15" customHeight="1" x14ac:dyDescent="0.25">
      <c r="B29" s="23">
        <v>45685</v>
      </c>
      <c r="C29" s="40"/>
      <c r="D29" s="41">
        <v>12.8</v>
      </c>
      <c r="F29" s="23">
        <v>45683</v>
      </c>
      <c r="G29" s="24">
        <v>2</v>
      </c>
      <c r="H29" s="25">
        <v>2</v>
      </c>
    </row>
    <row r="30" spans="2:11" ht="15" customHeight="1" x14ac:dyDescent="0.25">
      <c r="B30" s="23">
        <v>45688</v>
      </c>
      <c r="C30" s="40">
        <v>34.99</v>
      </c>
      <c r="D30" s="41"/>
      <c r="F30" s="23">
        <v>45684</v>
      </c>
      <c r="G30" s="24">
        <v>2</v>
      </c>
      <c r="H30" s="25">
        <v>0</v>
      </c>
    </row>
    <row r="31" spans="2:11" ht="15" customHeight="1" x14ac:dyDescent="0.25">
      <c r="B31" s="23"/>
      <c r="C31" s="40"/>
      <c r="D31" s="41"/>
      <c r="F31" s="23">
        <v>45685</v>
      </c>
      <c r="G31" s="24">
        <v>2</v>
      </c>
      <c r="H31" s="25">
        <v>0</v>
      </c>
    </row>
    <row r="32" spans="2:11" ht="15" customHeight="1" x14ac:dyDescent="0.25">
      <c r="B32" s="23"/>
      <c r="C32" s="40"/>
      <c r="D32" s="41"/>
      <c r="F32" s="23">
        <v>45686</v>
      </c>
      <c r="G32" s="24">
        <v>2</v>
      </c>
      <c r="H32" s="25">
        <v>0</v>
      </c>
    </row>
    <row r="33" spans="2:8" ht="15" customHeight="1" x14ac:dyDescent="0.25">
      <c r="B33" s="23"/>
      <c r="C33" s="40"/>
      <c r="D33" s="41"/>
      <c r="F33" s="23">
        <v>45687</v>
      </c>
      <c r="G33" s="24">
        <v>2</v>
      </c>
      <c r="H33" s="25">
        <v>0</v>
      </c>
    </row>
    <row r="34" spans="2:8" ht="15" customHeight="1" thickBot="1" x14ac:dyDescent="0.3">
      <c r="B34" s="29"/>
      <c r="C34" s="44"/>
      <c r="D34" s="45"/>
      <c r="F34" s="29">
        <v>45688</v>
      </c>
      <c r="G34" s="30">
        <v>2</v>
      </c>
      <c r="H34" s="31">
        <v>0</v>
      </c>
    </row>
    <row r="35" spans="2:8" s="33" customFormat="1" x14ac:dyDescent="0.25">
      <c r="B35" s="32" t="s">
        <v>25</v>
      </c>
      <c r="C35" s="46">
        <f>SUBTOTAL(109,C4:C34)</f>
        <v>414.85000000000008</v>
      </c>
      <c r="D35" s="47">
        <f>SUBTOTAL(109,D4:D34)</f>
        <v>136.565</v>
      </c>
      <c r="F35" s="34" t="s">
        <v>25</v>
      </c>
      <c r="G35" s="35">
        <f>SUBTOTAL(109,G4:G34)</f>
        <v>62</v>
      </c>
      <c r="H35" s="36">
        <f>SUBTOTAL(109,H4:H34)</f>
        <v>23</v>
      </c>
    </row>
  </sheetData>
  <sheetProtection sheet="1" objects="1" scenarios="1"/>
  <mergeCells count="2">
    <mergeCell ref="J2:K2"/>
    <mergeCell ref="J13:K1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RowColHeaders="0" workbookViewId="0">
      <pane ySplit="2" topLeftCell="A3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1" customWidth="1"/>
    <col min="2" max="2" width="24.7109375" style="2" bestFit="1" customWidth="1"/>
    <col min="3" max="3" width="13.7109375" style="3" bestFit="1" customWidth="1"/>
    <col min="4" max="4" width="13.7109375" style="1" bestFit="1" customWidth="1"/>
    <col min="5" max="5" width="3.7109375" style="1" customWidth="1"/>
    <col min="6" max="6" width="25.42578125" style="2" bestFit="1" customWidth="1"/>
    <col min="7" max="8" width="11.28515625" style="1" bestFit="1" customWidth="1"/>
    <col min="9" max="9" width="3.7109375" style="1" customWidth="1"/>
    <col min="10" max="10" width="26.7109375" style="1" bestFit="1" customWidth="1"/>
    <col min="11" max="11" width="10.42578125" style="1" bestFit="1" customWidth="1"/>
    <col min="12" max="16384" width="11.42578125" style="1"/>
  </cols>
  <sheetData>
    <row r="1" spans="2:11" ht="15" customHeight="1" thickBot="1" x14ac:dyDescent="0.3">
      <c r="D1" s="4"/>
      <c r="G1" s="5"/>
      <c r="H1" s="5"/>
    </row>
    <row r="2" spans="2:11" ht="15" customHeight="1" thickBot="1" x14ac:dyDescent="0.3">
      <c r="B2" s="6" t="s">
        <v>0</v>
      </c>
      <c r="C2" s="7" t="s">
        <v>1</v>
      </c>
      <c r="D2" s="8" t="s">
        <v>2</v>
      </c>
      <c r="F2" s="9" t="s">
        <v>3</v>
      </c>
      <c r="G2" s="10" t="s">
        <v>1</v>
      </c>
      <c r="H2" s="8" t="s">
        <v>2</v>
      </c>
      <c r="J2" s="48" t="s">
        <v>4</v>
      </c>
      <c r="K2" s="49"/>
    </row>
    <row r="3" spans="2:11" ht="15" customHeight="1" thickBot="1" x14ac:dyDescent="0.3">
      <c r="B3" s="11" t="s">
        <v>5</v>
      </c>
      <c r="C3" s="12" t="s">
        <v>6</v>
      </c>
      <c r="D3" s="13" t="s">
        <v>7</v>
      </c>
      <c r="F3" s="14" t="s">
        <v>5</v>
      </c>
      <c r="G3" s="15" t="s">
        <v>8</v>
      </c>
      <c r="H3" s="16" t="s">
        <v>9</v>
      </c>
      <c r="J3" s="17" t="s">
        <v>10</v>
      </c>
      <c r="K3" s="18" t="s">
        <v>11</v>
      </c>
    </row>
    <row r="4" spans="2:11" ht="15" customHeight="1" x14ac:dyDescent="0.25">
      <c r="B4" s="19">
        <v>45932</v>
      </c>
      <c r="C4" s="37">
        <v>66.8</v>
      </c>
      <c r="D4" s="38"/>
      <c r="F4" s="19">
        <v>45931</v>
      </c>
      <c r="G4" s="20">
        <v>2</v>
      </c>
      <c r="H4" s="21">
        <v>0</v>
      </c>
      <c r="J4" s="22" t="s">
        <v>12</v>
      </c>
      <c r="K4" s="39">
        <v>887.51527777777801</v>
      </c>
    </row>
    <row r="5" spans="2:11" ht="15" customHeight="1" x14ac:dyDescent="0.25">
      <c r="B5" s="23">
        <v>45934</v>
      </c>
      <c r="C5" s="40"/>
      <c r="D5" s="41">
        <v>29.12</v>
      </c>
      <c r="F5" s="23">
        <v>45932</v>
      </c>
      <c r="G5" s="24">
        <v>2</v>
      </c>
      <c r="H5" s="25">
        <v>0</v>
      </c>
      <c r="J5" s="26" t="s">
        <v>13</v>
      </c>
      <c r="K5" s="42">
        <v>1006.1129166666668</v>
      </c>
    </row>
    <row r="6" spans="2:11" ht="15" customHeight="1" x14ac:dyDescent="0.25">
      <c r="B6" s="23">
        <v>45934</v>
      </c>
      <c r="C6" s="40">
        <v>45</v>
      </c>
      <c r="D6" s="41">
        <v>10</v>
      </c>
      <c r="F6" s="23">
        <v>45933</v>
      </c>
      <c r="G6" s="24">
        <v>2</v>
      </c>
      <c r="H6" s="25">
        <v>0</v>
      </c>
      <c r="J6" s="27" t="s">
        <v>14</v>
      </c>
      <c r="K6" s="42">
        <v>-118.59763888888881</v>
      </c>
    </row>
    <row r="7" spans="2:11" ht="15" customHeight="1" x14ac:dyDescent="0.25">
      <c r="B7" s="23">
        <v>45937</v>
      </c>
      <c r="C7" s="40">
        <v>34.33</v>
      </c>
      <c r="D7" s="41"/>
      <c r="F7" s="23">
        <v>45934</v>
      </c>
      <c r="G7" s="24">
        <v>2</v>
      </c>
      <c r="H7" s="25">
        <v>2</v>
      </c>
      <c r="J7" s="26" t="s">
        <v>15</v>
      </c>
      <c r="K7" s="42">
        <v>546.31736111111115</v>
      </c>
    </row>
    <row r="8" spans="2:11" ht="15" customHeight="1" x14ac:dyDescent="0.25">
      <c r="B8" s="23">
        <v>45938</v>
      </c>
      <c r="C8" s="40"/>
      <c r="D8" s="41">
        <v>17.100000000000001</v>
      </c>
      <c r="F8" s="23">
        <v>45935</v>
      </c>
      <c r="G8" s="24">
        <v>2</v>
      </c>
      <c r="H8" s="25">
        <v>2</v>
      </c>
      <c r="J8" s="26" t="s">
        <v>16</v>
      </c>
      <c r="K8" s="42">
        <v>6.9857695712514802</v>
      </c>
    </row>
    <row r="9" spans="2:11" ht="15" customHeight="1" x14ac:dyDescent="0.25">
      <c r="B9" s="23">
        <v>45939</v>
      </c>
      <c r="C9" s="40">
        <v>39.36</v>
      </c>
      <c r="D9" s="41"/>
      <c r="F9" s="23">
        <v>45936</v>
      </c>
      <c r="G9" s="24">
        <v>2</v>
      </c>
      <c r="H9" s="25">
        <v>0</v>
      </c>
      <c r="J9" s="26" t="s">
        <v>17</v>
      </c>
      <c r="K9" s="43">
        <v>78</v>
      </c>
    </row>
    <row r="10" spans="2:11" ht="15" customHeight="1" x14ac:dyDescent="0.25">
      <c r="B10" s="23">
        <v>45940</v>
      </c>
      <c r="C10" s="40"/>
      <c r="D10" s="41">
        <v>26.2</v>
      </c>
      <c r="F10" s="23">
        <v>45937</v>
      </c>
      <c r="G10" s="24">
        <v>2</v>
      </c>
      <c r="H10" s="25">
        <v>0</v>
      </c>
      <c r="J10" s="26" t="s">
        <v>18</v>
      </c>
      <c r="K10" s="42">
        <v>7.0040687321937325</v>
      </c>
    </row>
    <row r="11" spans="2:11" ht="15" customHeight="1" x14ac:dyDescent="0.25">
      <c r="B11" s="23">
        <v>45944</v>
      </c>
      <c r="C11" s="40">
        <v>53.16</v>
      </c>
      <c r="D11" s="41"/>
      <c r="F11" s="23">
        <v>45938</v>
      </c>
      <c r="G11" s="24">
        <v>2</v>
      </c>
      <c r="H11" s="25">
        <v>0</v>
      </c>
      <c r="J11" s="26" t="s">
        <v>19</v>
      </c>
      <c r="K11" s="42">
        <v>6.9895455885887703</v>
      </c>
    </row>
    <row r="12" spans="2:11" ht="15" customHeight="1" thickBot="1" x14ac:dyDescent="0.3">
      <c r="B12" s="23">
        <v>45946</v>
      </c>
      <c r="C12" s="40">
        <v>10.34</v>
      </c>
      <c r="D12" s="41"/>
      <c r="F12" s="23">
        <v>45939</v>
      </c>
      <c r="G12" s="24">
        <v>2</v>
      </c>
      <c r="H12" s="25">
        <v>0</v>
      </c>
    </row>
    <row r="13" spans="2:11" ht="15" customHeight="1" thickBot="1" x14ac:dyDescent="0.3">
      <c r="B13" s="23">
        <v>45947</v>
      </c>
      <c r="C13" s="40">
        <v>3.19</v>
      </c>
      <c r="D13" s="41">
        <v>13.675000000000001</v>
      </c>
      <c r="F13" s="23">
        <v>45940</v>
      </c>
      <c r="G13" s="24">
        <v>1</v>
      </c>
      <c r="H13" s="25">
        <v>0</v>
      </c>
      <c r="J13" s="48" t="s">
        <v>20</v>
      </c>
      <c r="K13" s="50"/>
    </row>
    <row r="14" spans="2:11" ht="15" customHeight="1" thickBot="1" x14ac:dyDescent="0.3">
      <c r="B14" s="23">
        <v>45948</v>
      </c>
      <c r="C14" s="40"/>
      <c r="D14" s="41">
        <v>13.45</v>
      </c>
      <c r="F14" s="23">
        <v>45941</v>
      </c>
      <c r="G14" s="24">
        <v>2</v>
      </c>
      <c r="H14" s="25">
        <v>2</v>
      </c>
      <c r="J14" s="17" t="s">
        <v>10</v>
      </c>
      <c r="K14" s="18" t="s">
        <v>11</v>
      </c>
    </row>
    <row r="15" spans="2:11" ht="15" customHeight="1" x14ac:dyDescent="0.25">
      <c r="B15" s="23">
        <v>45951</v>
      </c>
      <c r="C15" s="40">
        <v>91.56</v>
      </c>
      <c r="D15" s="41"/>
      <c r="F15" s="23">
        <v>45942</v>
      </c>
      <c r="G15" s="24">
        <v>2</v>
      </c>
      <c r="H15" s="25">
        <v>2</v>
      </c>
      <c r="J15" s="22" t="s">
        <v>21</v>
      </c>
      <c r="K15" s="39">
        <v>36.842154131445099</v>
      </c>
    </row>
    <row r="16" spans="2:11" ht="15" customHeight="1" x14ac:dyDescent="0.25">
      <c r="B16" s="23">
        <v>45953</v>
      </c>
      <c r="C16" s="40">
        <v>59.54</v>
      </c>
      <c r="D16" s="41"/>
      <c r="F16" s="23">
        <v>45943</v>
      </c>
      <c r="G16" s="24">
        <v>2</v>
      </c>
      <c r="H16" s="25">
        <v>0</v>
      </c>
      <c r="J16" s="26" t="s">
        <v>22</v>
      </c>
      <c r="K16" s="43">
        <v>18</v>
      </c>
    </row>
    <row r="17" spans="2:11" ht="15" customHeight="1" x14ac:dyDescent="0.25">
      <c r="B17" s="23">
        <v>45955</v>
      </c>
      <c r="C17" s="40">
        <v>14.020000000000001</v>
      </c>
      <c r="D17" s="41">
        <v>32.019999999999996</v>
      </c>
      <c r="F17" s="23">
        <v>45944</v>
      </c>
      <c r="G17" s="24">
        <v>2</v>
      </c>
      <c r="H17" s="25">
        <v>0</v>
      </c>
      <c r="J17" s="28" t="s">
        <v>35</v>
      </c>
      <c r="K17" s="42">
        <v>125.81182059459786</v>
      </c>
    </row>
    <row r="18" spans="2:11" ht="15" customHeight="1" x14ac:dyDescent="0.25">
      <c r="B18" s="23">
        <v>45957</v>
      </c>
      <c r="C18" s="40">
        <v>11.68</v>
      </c>
      <c r="D18" s="41"/>
      <c r="F18" s="23">
        <v>45945</v>
      </c>
      <c r="G18" s="24">
        <v>2</v>
      </c>
      <c r="H18" s="25">
        <v>0</v>
      </c>
      <c r="J18" s="26" t="s">
        <v>23</v>
      </c>
      <c r="K18" s="42">
        <v>206.875</v>
      </c>
    </row>
    <row r="19" spans="2:11" ht="15" customHeight="1" x14ac:dyDescent="0.25">
      <c r="B19" s="23">
        <v>45958</v>
      </c>
      <c r="C19" s="40">
        <v>3.19</v>
      </c>
      <c r="D19" s="41">
        <v>13.4</v>
      </c>
      <c r="F19" s="23">
        <v>45946</v>
      </c>
      <c r="G19" s="24">
        <v>2</v>
      </c>
      <c r="H19" s="25">
        <v>0</v>
      </c>
      <c r="J19" s="26" t="s">
        <v>24</v>
      </c>
      <c r="K19" s="42">
        <v>117.90533353684724</v>
      </c>
    </row>
    <row r="20" spans="2:11" ht="15" customHeight="1" x14ac:dyDescent="0.25">
      <c r="B20" s="23">
        <v>45959</v>
      </c>
      <c r="C20" s="40"/>
      <c r="D20" s="41">
        <v>19.170000000000002</v>
      </c>
      <c r="F20" s="23">
        <v>45947</v>
      </c>
      <c r="G20" s="24">
        <v>2</v>
      </c>
      <c r="H20" s="25">
        <v>2</v>
      </c>
    </row>
    <row r="21" spans="2:11" ht="15" customHeight="1" x14ac:dyDescent="0.25">
      <c r="B21" s="23">
        <v>45959</v>
      </c>
      <c r="C21" s="40"/>
      <c r="D21" s="41">
        <v>21.360000000000003</v>
      </c>
      <c r="F21" s="23">
        <v>45948</v>
      </c>
      <c r="G21" s="24">
        <v>2</v>
      </c>
      <c r="H21" s="25">
        <v>2</v>
      </c>
    </row>
    <row r="22" spans="2:11" ht="15" customHeight="1" x14ac:dyDescent="0.25">
      <c r="B22" s="23">
        <v>45960</v>
      </c>
      <c r="C22" s="40"/>
      <c r="D22" s="41">
        <v>11.38</v>
      </c>
      <c r="F22" s="23">
        <v>45949</v>
      </c>
      <c r="G22" s="24">
        <v>2</v>
      </c>
      <c r="H22" s="25">
        <v>2</v>
      </c>
    </row>
    <row r="23" spans="2:11" ht="15" customHeight="1" x14ac:dyDescent="0.25">
      <c r="B23" s="23">
        <v>45961</v>
      </c>
      <c r="C23" s="40">
        <v>25.87</v>
      </c>
      <c r="D23" s="41"/>
      <c r="F23" s="23">
        <v>45950</v>
      </c>
      <c r="G23" s="24">
        <v>2</v>
      </c>
      <c r="H23" s="25">
        <v>0</v>
      </c>
    </row>
    <row r="24" spans="2:11" ht="15" customHeight="1" x14ac:dyDescent="0.25">
      <c r="B24" s="23"/>
      <c r="C24" s="40"/>
      <c r="D24" s="41"/>
      <c r="F24" s="23">
        <v>45951</v>
      </c>
      <c r="G24" s="24">
        <v>2</v>
      </c>
      <c r="H24" s="25">
        <v>0</v>
      </c>
    </row>
    <row r="25" spans="2:11" ht="15" customHeight="1" x14ac:dyDescent="0.25">
      <c r="B25" s="23"/>
      <c r="C25" s="40"/>
      <c r="D25" s="41"/>
      <c r="F25" s="23">
        <v>45952</v>
      </c>
      <c r="G25" s="24">
        <v>2</v>
      </c>
      <c r="H25" s="25">
        <v>0</v>
      </c>
    </row>
    <row r="26" spans="2:11" ht="15" customHeight="1" x14ac:dyDescent="0.25">
      <c r="B26" s="23"/>
      <c r="C26" s="40"/>
      <c r="D26" s="41"/>
      <c r="F26" s="23">
        <v>45953</v>
      </c>
      <c r="G26" s="24">
        <v>2</v>
      </c>
      <c r="H26" s="25">
        <v>0</v>
      </c>
    </row>
    <row r="27" spans="2:11" ht="15" customHeight="1" x14ac:dyDescent="0.25">
      <c r="B27" s="23"/>
      <c r="C27" s="40"/>
      <c r="D27" s="41"/>
      <c r="F27" s="23">
        <v>45954</v>
      </c>
      <c r="G27" s="24">
        <v>2</v>
      </c>
      <c r="H27" s="25">
        <v>0</v>
      </c>
    </row>
    <row r="28" spans="2:11" ht="15" customHeight="1" x14ac:dyDescent="0.25">
      <c r="B28" s="23"/>
      <c r="C28" s="40"/>
      <c r="D28" s="41"/>
      <c r="F28" s="23">
        <v>45955</v>
      </c>
      <c r="G28" s="24">
        <v>2</v>
      </c>
      <c r="H28" s="25">
        <v>2</v>
      </c>
    </row>
    <row r="29" spans="2:11" ht="15" customHeight="1" x14ac:dyDescent="0.25">
      <c r="B29" s="23"/>
      <c r="C29" s="40"/>
      <c r="D29" s="41"/>
      <c r="F29" s="23">
        <v>45956</v>
      </c>
      <c r="G29" s="24">
        <v>2</v>
      </c>
      <c r="H29" s="25">
        <v>2</v>
      </c>
    </row>
    <row r="30" spans="2:11" ht="15" customHeight="1" x14ac:dyDescent="0.25">
      <c r="B30" s="23"/>
      <c r="C30" s="40"/>
      <c r="D30" s="41"/>
      <c r="F30" s="23">
        <v>45957</v>
      </c>
      <c r="G30" s="24">
        <v>2</v>
      </c>
      <c r="H30" s="25">
        <v>0</v>
      </c>
    </row>
    <row r="31" spans="2:11" ht="15" customHeight="1" x14ac:dyDescent="0.25">
      <c r="B31" s="23"/>
      <c r="C31" s="40"/>
      <c r="D31" s="41"/>
      <c r="F31" s="23">
        <v>45958</v>
      </c>
      <c r="G31" s="24">
        <v>2</v>
      </c>
      <c r="H31" s="25">
        <v>0</v>
      </c>
    </row>
    <row r="32" spans="2:11" ht="15" customHeight="1" x14ac:dyDescent="0.25">
      <c r="B32" s="23"/>
      <c r="C32" s="40"/>
      <c r="D32" s="41"/>
      <c r="F32" s="23">
        <v>45959</v>
      </c>
      <c r="G32" s="24">
        <v>2</v>
      </c>
      <c r="H32" s="25">
        <v>0</v>
      </c>
    </row>
    <row r="33" spans="2:8" ht="15" customHeight="1" x14ac:dyDescent="0.25">
      <c r="B33" s="23"/>
      <c r="C33" s="40"/>
      <c r="D33" s="41"/>
      <c r="F33" s="23">
        <v>45960</v>
      </c>
      <c r="G33" s="24">
        <v>1</v>
      </c>
      <c r="H33" s="25">
        <v>0</v>
      </c>
    </row>
    <row r="34" spans="2:8" ht="15" customHeight="1" thickBot="1" x14ac:dyDescent="0.3">
      <c r="B34" s="29"/>
      <c r="C34" s="44"/>
      <c r="D34" s="45"/>
      <c r="F34" s="29">
        <v>45961</v>
      </c>
      <c r="G34" s="30">
        <v>2</v>
      </c>
      <c r="H34" s="31">
        <v>0</v>
      </c>
    </row>
    <row r="35" spans="2:8" s="33" customFormat="1" x14ac:dyDescent="0.25">
      <c r="B35" s="32" t="s">
        <v>25</v>
      </c>
      <c r="C35" s="46">
        <f>SUBTOTAL(109,ExFrais18[Montant 1])</f>
        <v>458.04</v>
      </c>
      <c r="D35" s="47">
        <f>SUBTOTAL(109,ExFrais18[Montant 2])</f>
        <v>206.875</v>
      </c>
      <c r="F35" s="34" t="s">
        <v>25</v>
      </c>
      <c r="G35" s="35">
        <f>SUBTOTAL(109,ExRepas19[Repas 1])</f>
        <v>60</v>
      </c>
      <c r="H35" s="36">
        <f>SUBTOTAL(109,ExRepas19[Repas 2])</f>
        <v>18</v>
      </c>
    </row>
  </sheetData>
  <sheetProtection sheet="1" objects="1" scenarios="1"/>
  <mergeCells count="2">
    <mergeCell ref="J2:K2"/>
    <mergeCell ref="J13:K1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RowColHeaders="0" workbookViewId="0">
      <pane ySplit="2" topLeftCell="A3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1" customWidth="1"/>
    <col min="2" max="2" width="27.140625" style="2" bestFit="1" customWidth="1"/>
    <col min="3" max="3" width="13.7109375" style="3" bestFit="1" customWidth="1"/>
    <col min="4" max="4" width="13.7109375" style="1" bestFit="1" customWidth="1"/>
    <col min="5" max="5" width="3.7109375" style="1" customWidth="1"/>
    <col min="6" max="6" width="27.85546875" style="2" bestFit="1" customWidth="1"/>
    <col min="7" max="8" width="11.28515625" style="1" bestFit="1" customWidth="1"/>
    <col min="9" max="9" width="3.7109375" style="1" customWidth="1"/>
    <col min="10" max="10" width="26.7109375" style="1" bestFit="1" customWidth="1"/>
    <col min="11" max="11" width="10.42578125" style="1" bestFit="1" customWidth="1"/>
    <col min="12" max="16384" width="11.42578125" style="1"/>
  </cols>
  <sheetData>
    <row r="1" spans="2:11" ht="15" customHeight="1" thickBot="1" x14ac:dyDescent="0.3">
      <c r="D1" s="4"/>
      <c r="G1" s="5"/>
      <c r="H1" s="5"/>
    </row>
    <row r="2" spans="2:11" ht="15" customHeight="1" thickBot="1" x14ac:dyDescent="0.3">
      <c r="B2" s="6" t="s">
        <v>0</v>
      </c>
      <c r="C2" s="7" t="s">
        <v>1</v>
      </c>
      <c r="D2" s="8" t="s">
        <v>2</v>
      </c>
      <c r="F2" s="9" t="s">
        <v>3</v>
      </c>
      <c r="G2" s="10" t="s">
        <v>1</v>
      </c>
      <c r="H2" s="8" t="s">
        <v>2</v>
      </c>
      <c r="J2" s="48" t="s">
        <v>4</v>
      </c>
      <c r="K2" s="49"/>
    </row>
    <row r="3" spans="2:11" ht="15" customHeight="1" thickBot="1" x14ac:dyDescent="0.3">
      <c r="B3" s="11" t="s">
        <v>5</v>
      </c>
      <c r="C3" s="12" t="s">
        <v>6</v>
      </c>
      <c r="D3" s="13" t="s">
        <v>7</v>
      </c>
      <c r="F3" s="14" t="s">
        <v>5</v>
      </c>
      <c r="G3" s="15" t="s">
        <v>8</v>
      </c>
      <c r="H3" s="16" t="s">
        <v>9</v>
      </c>
      <c r="J3" s="17" t="s">
        <v>10</v>
      </c>
      <c r="K3" s="18" t="s">
        <v>11</v>
      </c>
    </row>
    <row r="4" spans="2:11" ht="15" customHeight="1" x14ac:dyDescent="0.25">
      <c r="B4" s="19">
        <v>45962</v>
      </c>
      <c r="C4" s="37"/>
      <c r="D4" s="38">
        <v>3.15</v>
      </c>
      <c r="F4" s="19">
        <v>45962</v>
      </c>
      <c r="G4" s="20">
        <v>1</v>
      </c>
      <c r="H4" s="21">
        <v>1</v>
      </c>
      <c r="J4" s="22" t="s">
        <v>12</v>
      </c>
      <c r="K4" s="39">
        <v>1006.11291666667</v>
      </c>
    </row>
    <row r="5" spans="2:11" ht="15" customHeight="1" x14ac:dyDescent="0.25">
      <c r="B5" s="23">
        <v>45965</v>
      </c>
      <c r="C5" s="40">
        <v>42.62</v>
      </c>
      <c r="D5" s="41"/>
      <c r="F5" s="23">
        <v>45963</v>
      </c>
      <c r="G5" s="24">
        <v>1</v>
      </c>
      <c r="H5" s="25">
        <v>1</v>
      </c>
      <c r="J5" s="26" t="s">
        <v>13</v>
      </c>
      <c r="K5" s="42">
        <v>1059.3480000000002</v>
      </c>
    </row>
    <row r="6" spans="2:11" ht="15" customHeight="1" x14ac:dyDescent="0.25">
      <c r="B6" s="23">
        <v>45968</v>
      </c>
      <c r="C6" s="40">
        <v>29.66</v>
      </c>
      <c r="D6" s="41"/>
      <c r="F6" s="23">
        <v>45964</v>
      </c>
      <c r="G6" s="24">
        <v>1</v>
      </c>
      <c r="H6" s="25">
        <v>0</v>
      </c>
      <c r="J6" s="27" t="s">
        <v>14</v>
      </c>
      <c r="K6" s="42">
        <v>-53.235083333330181</v>
      </c>
    </row>
    <row r="7" spans="2:11" ht="15" customHeight="1" x14ac:dyDescent="0.25">
      <c r="B7" s="23">
        <v>45968</v>
      </c>
      <c r="C7" s="40"/>
      <c r="D7" s="41">
        <v>2.19</v>
      </c>
      <c r="F7" s="23">
        <v>45965</v>
      </c>
      <c r="G7" s="24">
        <v>2</v>
      </c>
      <c r="H7" s="25">
        <v>0</v>
      </c>
      <c r="J7" s="26" t="s">
        <v>15</v>
      </c>
      <c r="K7" s="42">
        <v>590.30491666666978</v>
      </c>
    </row>
    <row r="8" spans="2:11" ht="15" customHeight="1" x14ac:dyDescent="0.25">
      <c r="B8" s="23">
        <v>45969</v>
      </c>
      <c r="C8" s="40">
        <v>12.3</v>
      </c>
      <c r="D8" s="41">
        <v>11.18</v>
      </c>
      <c r="F8" s="23">
        <v>45966</v>
      </c>
      <c r="G8" s="24">
        <v>2</v>
      </c>
      <c r="H8" s="25">
        <v>0</v>
      </c>
      <c r="J8" s="26" t="s">
        <v>16</v>
      </c>
      <c r="K8" s="42">
        <v>6.9895455885887703</v>
      </c>
    </row>
    <row r="9" spans="2:11" ht="15" customHeight="1" x14ac:dyDescent="0.25">
      <c r="B9" s="23">
        <v>45972</v>
      </c>
      <c r="C9" s="40">
        <v>34.14</v>
      </c>
      <c r="D9" s="41"/>
      <c r="F9" s="23">
        <v>45967</v>
      </c>
      <c r="G9" s="24">
        <v>1</v>
      </c>
      <c r="H9" s="25">
        <v>0</v>
      </c>
      <c r="J9" s="26" t="s">
        <v>17</v>
      </c>
      <c r="K9" s="43">
        <v>83</v>
      </c>
    </row>
    <row r="10" spans="2:11" ht="15" customHeight="1" x14ac:dyDescent="0.25">
      <c r="B10" s="23">
        <v>45975</v>
      </c>
      <c r="C10" s="40">
        <v>50.48</v>
      </c>
      <c r="D10" s="41"/>
      <c r="F10" s="23">
        <v>45968</v>
      </c>
      <c r="G10" s="24">
        <v>2</v>
      </c>
      <c r="H10" s="25">
        <v>1</v>
      </c>
      <c r="J10" s="26" t="s">
        <v>18</v>
      </c>
      <c r="K10" s="42">
        <v>7.1121074297189129</v>
      </c>
    </row>
    <row r="11" spans="2:11" ht="15" customHeight="1" x14ac:dyDescent="0.25">
      <c r="B11" s="23">
        <v>45979</v>
      </c>
      <c r="C11" s="40">
        <v>79.64</v>
      </c>
      <c r="D11" s="41"/>
      <c r="F11" s="23">
        <v>45969</v>
      </c>
      <c r="G11" s="24">
        <v>2</v>
      </c>
      <c r="H11" s="25">
        <v>2</v>
      </c>
      <c r="J11" s="26" t="s">
        <v>19</v>
      </c>
      <c r="K11" s="42">
        <v>7.0161059875804197</v>
      </c>
    </row>
    <row r="12" spans="2:11" ht="15" customHeight="1" thickBot="1" x14ac:dyDescent="0.3">
      <c r="B12" s="23">
        <v>45979</v>
      </c>
      <c r="C12" s="40"/>
      <c r="D12" s="41">
        <v>19.059999999999999</v>
      </c>
      <c r="F12" s="23">
        <v>45970</v>
      </c>
      <c r="G12" s="24">
        <v>2</v>
      </c>
      <c r="H12" s="25">
        <v>2</v>
      </c>
    </row>
    <row r="13" spans="2:11" ht="15" customHeight="1" thickBot="1" x14ac:dyDescent="0.3">
      <c r="B13" s="23">
        <v>45979</v>
      </c>
      <c r="C13" s="40"/>
      <c r="D13" s="41">
        <v>15.67</v>
      </c>
      <c r="F13" s="23">
        <v>45971</v>
      </c>
      <c r="G13" s="24">
        <v>2</v>
      </c>
      <c r="H13" s="25">
        <v>2</v>
      </c>
      <c r="J13" s="48" t="s">
        <v>20</v>
      </c>
      <c r="K13" s="50"/>
    </row>
    <row r="14" spans="2:11" ht="15" customHeight="1" thickBot="1" x14ac:dyDescent="0.3">
      <c r="B14" s="23">
        <v>45980</v>
      </c>
      <c r="C14" s="40">
        <v>5.19</v>
      </c>
      <c r="D14" s="41"/>
      <c r="F14" s="23">
        <v>45972</v>
      </c>
      <c r="G14" s="24">
        <v>2</v>
      </c>
      <c r="H14" s="25">
        <v>2</v>
      </c>
      <c r="J14" s="17" t="s">
        <v>10</v>
      </c>
      <c r="K14" s="18" t="s">
        <v>11</v>
      </c>
    </row>
    <row r="15" spans="2:11" ht="15" customHeight="1" x14ac:dyDescent="0.25">
      <c r="B15" s="23">
        <v>45980</v>
      </c>
      <c r="C15" s="40"/>
      <c r="D15" s="41">
        <v>9.4499999999999993</v>
      </c>
      <c r="F15" s="23">
        <v>45973</v>
      </c>
      <c r="G15" s="24">
        <v>2</v>
      </c>
      <c r="H15" s="25">
        <v>0</v>
      </c>
      <c r="J15" s="22" t="s">
        <v>21</v>
      </c>
      <c r="K15" s="39">
        <v>117.905333536847</v>
      </c>
    </row>
    <row r="16" spans="2:11" ht="15" customHeight="1" x14ac:dyDescent="0.25">
      <c r="B16" s="23">
        <v>45983</v>
      </c>
      <c r="C16" s="40">
        <v>64.790000000000006</v>
      </c>
      <c r="D16" s="41"/>
      <c r="F16" s="23">
        <v>45974</v>
      </c>
      <c r="G16" s="24">
        <v>2</v>
      </c>
      <c r="H16" s="25">
        <v>0</v>
      </c>
      <c r="J16" s="26" t="s">
        <v>22</v>
      </c>
      <c r="K16" s="43">
        <v>27</v>
      </c>
    </row>
    <row r="17" spans="2:11" ht="15" customHeight="1" x14ac:dyDescent="0.25">
      <c r="B17" s="23">
        <v>45986</v>
      </c>
      <c r="C17" s="40">
        <v>48.78</v>
      </c>
      <c r="D17" s="41"/>
      <c r="F17" s="23">
        <v>45975</v>
      </c>
      <c r="G17" s="24">
        <v>2</v>
      </c>
      <c r="H17" s="25">
        <v>1</v>
      </c>
      <c r="J17" s="28" t="s">
        <v>29</v>
      </c>
      <c r="K17" s="42">
        <v>189.43486166467133</v>
      </c>
    </row>
    <row r="18" spans="2:11" ht="15" customHeight="1" x14ac:dyDescent="0.25">
      <c r="B18" s="23">
        <v>45986</v>
      </c>
      <c r="C18" s="40"/>
      <c r="D18" s="41">
        <v>23.4</v>
      </c>
      <c r="F18" s="23">
        <v>45976</v>
      </c>
      <c r="G18" s="24">
        <v>2</v>
      </c>
      <c r="H18" s="25">
        <v>2</v>
      </c>
      <c r="J18" s="26" t="s">
        <v>23</v>
      </c>
      <c r="K18" s="42">
        <v>199.3</v>
      </c>
    </row>
    <row r="19" spans="2:11" ht="15" customHeight="1" x14ac:dyDescent="0.25">
      <c r="B19" s="23">
        <v>45988</v>
      </c>
      <c r="C19" s="40">
        <v>17.93</v>
      </c>
      <c r="D19" s="41"/>
      <c r="F19" s="23">
        <v>45977</v>
      </c>
      <c r="G19" s="24">
        <v>2</v>
      </c>
      <c r="H19" s="25">
        <v>2</v>
      </c>
      <c r="J19" s="26" t="s">
        <v>24</v>
      </c>
      <c r="K19" s="42">
        <v>127.77047187217568</v>
      </c>
    </row>
    <row r="20" spans="2:11" ht="15" customHeight="1" x14ac:dyDescent="0.25">
      <c r="B20" s="23">
        <v>45988</v>
      </c>
      <c r="C20" s="40">
        <v>7.38</v>
      </c>
      <c r="D20" s="41"/>
      <c r="F20" s="23">
        <v>45978</v>
      </c>
      <c r="G20" s="24">
        <v>2</v>
      </c>
      <c r="H20" s="25">
        <v>1</v>
      </c>
    </row>
    <row r="21" spans="2:11" ht="15" customHeight="1" x14ac:dyDescent="0.25">
      <c r="B21" s="23">
        <v>45989</v>
      </c>
      <c r="C21" s="40">
        <v>7.259999999999998</v>
      </c>
      <c r="D21" s="41"/>
      <c r="F21" s="23">
        <v>45979</v>
      </c>
      <c r="G21" s="24">
        <v>2</v>
      </c>
      <c r="H21" s="25">
        <v>0</v>
      </c>
    </row>
    <row r="22" spans="2:11" ht="15" customHeight="1" x14ac:dyDescent="0.25">
      <c r="B22" s="23">
        <v>45989</v>
      </c>
      <c r="C22" s="40">
        <v>36.26</v>
      </c>
      <c r="D22" s="41"/>
      <c r="F22" s="23">
        <v>45980</v>
      </c>
      <c r="G22" s="24">
        <v>2</v>
      </c>
      <c r="H22" s="25">
        <v>0</v>
      </c>
    </row>
    <row r="23" spans="2:11" ht="15" customHeight="1" x14ac:dyDescent="0.25">
      <c r="B23" s="23">
        <v>45989</v>
      </c>
      <c r="C23" s="40"/>
      <c r="D23" s="41">
        <v>115.2</v>
      </c>
      <c r="F23" s="23">
        <v>45981</v>
      </c>
      <c r="G23" s="24">
        <v>2</v>
      </c>
      <c r="H23" s="25">
        <v>0</v>
      </c>
    </row>
    <row r="24" spans="2:11" ht="15" customHeight="1" x14ac:dyDescent="0.25">
      <c r="B24" s="23">
        <v>45990</v>
      </c>
      <c r="C24" s="40">
        <v>7.81</v>
      </c>
      <c r="D24" s="41"/>
      <c r="F24" s="23">
        <v>45982</v>
      </c>
      <c r="G24" s="24">
        <v>2</v>
      </c>
      <c r="H24" s="25">
        <v>1</v>
      </c>
    </row>
    <row r="25" spans="2:11" ht="15" customHeight="1" x14ac:dyDescent="0.25">
      <c r="B25" s="23"/>
      <c r="C25" s="40"/>
      <c r="D25" s="41"/>
      <c r="F25" s="23">
        <v>45983</v>
      </c>
      <c r="G25" s="24">
        <v>2</v>
      </c>
      <c r="H25" s="25">
        <v>2</v>
      </c>
    </row>
    <row r="26" spans="2:11" ht="15" customHeight="1" x14ac:dyDescent="0.25">
      <c r="B26" s="23"/>
      <c r="C26" s="40"/>
      <c r="D26" s="41"/>
      <c r="F26" s="23">
        <v>45984</v>
      </c>
      <c r="G26" s="24">
        <v>2</v>
      </c>
      <c r="H26" s="25">
        <v>2</v>
      </c>
    </row>
    <row r="27" spans="2:11" ht="15" customHeight="1" x14ac:dyDescent="0.25">
      <c r="B27" s="23"/>
      <c r="C27" s="40"/>
      <c r="D27" s="41"/>
      <c r="F27" s="23">
        <v>45985</v>
      </c>
      <c r="G27" s="24">
        <v>2</v>
      </c>
      <c r="H27" s="25">
        <v>0</v>
      </c>
    </row>
    <row r="28" spans="2:11" ht="15" customHeight="1" x14ac:dyDescent="0.25">
      <c r="B28" s="23"/>
      <c r="C28" s="40"/>
      <c r="D28" s="41"/>
      <c r="F28" s="23">
        <v>45986</v>
      </c>
      <c r="G28" s="24">
        <v>2</v>
      </c>
      <c r="H28" s="25">
        <v>0</v>
      </c>
    </row>
    <row r="29" spans="2:11" ht="15" customHeight="1" x14ac:dyDescent="0.25">
      <c r="B29" s="23"/>
      <c r="C29" s="40"/>
      <c r="D29" s="41"/>
      <c r="F29" s="23">
        <v>45987</v>
      </c>
      <c r="G29" s="24">
        <v>2</v>
      </c>
      <c r="H29" s="25">
        <v>0</v>
      </c>
    </row>
    <row r="30" spans="2:11" ht="15" customHeight="1" x14ac:dyDescent="0.25">
      <c r="B30" s="23"/>
      <c r="C30" s="40"/>
      <c r="D30" s="41"/>
      <c r="F30" s="23">
        <v>45988</v>
      </c>
      <c r="G30" s="24">
        <v>2</v>
      </c>
      <c r="H30" s="25">
        <v>0</v>
      </c>
    </row>
    <row r="31" spans="2:11" ht="15" customHeight="1" x14ac:dyDescent="0.25">
      <c r="B31" s="23"/>
      <c r="C31" s="40"/>
      <c r="D31" s="41"/>
      <c r="F31" s="23">
        <v>45989</v>
      </c>
      <c r="G31" s="24">
        <v>2</v>
      </c>
      <c r="H31" s="25">
        <v>1</v>
      </c>
    </row>
    <row r="32" spans="2:11" ht="15" customHeight="1" x14ac:dyDescent="0.25">
      <c r="B32" s="23"/>
      <c r="C32" s="40"/>
      <c r="D32" s="41"/>
      <c r="F32" s="23">
        <v>45990</v>
      </c>
      <c r="G32" s="24">
        <v>2</v>
      </c>
      <c r="H32" s="25">
        <v>2</v>
      </c>
    </row>
    <row r="33" spans="2:8" ht="15" customHeight="1" x14ac:dyDescent="0.25">
      <c r="B33" s="23"/>
      <c r="C33" s="40"/>
      <c r="D33" s="41"/>
      <c r="F33" s="23">
        <v>45991</v>
      </c>
      <c r="G33" s="24">
        <v>2</v>
      </c>
      <c r="H33" s="25">
        <v>2</v>
      </c>
    </row>
    <row r="34" spans="2:8" ht="15" customHeight="1" thickBot="1" x14ac:dyDescent="0.3">
      <c r="B34" s="29"/>
      <c r="C34" s="44"/>
      <c r="D34" s="45"/>
      <c r="F34" s="29">
        <v>45992</v>
      </c>
      <c r="G34" s="30">
        <v>0</v>
      </c>
      <c r="H34" s="31">
        <v>0</v>
      </c>
    </row>
    <row r="35" spans="2:8" s="33" customFormat="1" x14ac:dyDescent="0.25">
      <c r="B35" s="32" t="s">
        <v>25</v>
      </c>
      <c r="C35" s="46">
        <f>SUBTOTAL(109,ExFrais26[Montant 1])</f>
        <v>444.24</v>
      </c>
      <c r="D35" s="47">
        <f>SUBTOTAL(109,ExFrais26[Montant 2])</f>
        <v>199.3</v>
      </c>
      <c r="F35" s="34" t="s">
        <v>25</v>
      </c>
      <c r="G35" s="35">
        <f>SUBTOTAL(109,ExRepas27[Repas 1])</f>
        <v>56</v>
      </c>
      <c r="H35" s="36">
        <f>SUBTOTAL(109,ExRepas27[Repas 2])</f>
        <v>27</v>
      </c>
    </row>
  </sheetData>
  <sheetProtection sheet="1" objects="1" scenarios="1"/>
  <mergeCells count="2">
    <mergeCell ref="J2:K2"/>
    <mergeCell ref="J13:K1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RowColHeaders="0" workbookViewId="0">
      <pane ySplit="2" topLeftCell="A3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1" customWidth="1"/>
    <col min="2" max="2" width="27.7109375" style="2" bestFit="1" customWidth="1"/>
    <col min="3" max="3" width="13.7109375" style="3" bestFit="1" customWidth="1"/>
    <col min="4" max="4" width="13.7109375" style="1" bestFit="1" customWidth="1"/>
    <col min="5" max="5" width="3.7109375" style="1" customWidth="1"/>
    <col min="6" max="6" width="27.7109375" style="2" bestFit="1" customWidth="1"/>
    <col min="7" max="8" width="11.28515625" style="1" bestFit="1" customWidth="1"/>
    <col min="9" max="9" width="3.7109375" style="1" customWidth="1"/>
    <col min="10" max="10" width="26.7109375" style="1" bestFit="1" customWidth="1"/>
    <col min="11" max="11" width="10.42578125" style="1" bestFit="1" customWidth="1"/>
    <col min="12" max="16384" width="11.42578125" style="1"/>
  </cols>
  <sheetData>
    <row r="1" spans="2:11" ht="15" customHeight="1" thickBot="1" x14ac:dyDescent="0.3">
      <c r="D1" s="4"/>
      <c r="G1" s="5"/>
      <c r="H1" s="5"/>
    </row>
    <row r="2" spans="2:11" ht="15" customHeight="1" thickBot="1" x14ac:dyDescent="0.3">
      <c r="B2" s="6" t="s">
        <v>0</v>
      </c>
      <c r="C2" s="7" t="s">
        <v>1</v>
      </c>
      <c r="D2" s="8" t="s">
        <v>2</v>
      </c>
      <c r="F2" s="9" t="s">
        <v>3</v>
      </c>
      <c r="G2" s="10" t="s">
        <v>1</v>
      </c>
      <c r="H2" s="8" t="s">
        <v>2</v>
      </c>
      <c r="J2" s="48" t="s">
        <v>4</v>
      </c>
      <c r="K2" s="49"/>
    </row>
    <row r="3" spans="2:11" ht="15" customHeight="1" thickBot="1" x14ac:dyDescent="0.3">
      <c r="B3" s="11" t="s">
        <v>5</v>
      </c>
      <c r="C3" s="12" t="s">
        <v>6</v>
      </c>
      <c r="D3" s="13" t="s">
        <v>7</v>
      </c>
      <c r="F3" s="14" t="s">
        <v>5</v>
      </c>
      <c r="G3" s="15" t="s">
        <v>8</v>
      </c>
      <c r="H3" s="16" t="s">
        <v>9</v>
      </c>
      <c r="J3" s="17" t="s">
        <v>10</v>
      </c>
      <c r="K3" s="18" t="s">
        <v>11</v>
      </c>
    </row>
    <row r="4" spans="2:11" ht="15" customHeight="1" x14ac:dyDescent="0.25">
      <c r="B4" s="19">
        <v>45629</v>
      </c>
      <c r="C4" s="37">
        <v>4.8</v>
      </c>
      <c r="D4" s="38"/>
      <c r="F4" s="19">
        <v>45627</v>
      </c>
      <c r="G4" s="20">
        <v>2</v>
      </c>
      <c r="H4" s="21">
        <v>2</v>
      </c>
      <c r="J4" s="22" t="s">
        <v>12</v>
      </c>
      <c r="K4" s="39">
        <v>977.95527777777795</v>
      </c>
    </row>
    <row r="5" spans="2:11" ht="15" customHeight="1" x14ac:dyDescent="0.25">
      <c r="B5" s="23">
        <v>45629</v>
      </c>
      <c r="C5" s="40">
        <v>58.42</v>
      </c>
      <c r="D5" s="41"/>
      <c r="F5" s="23">
        <v>45628</v>
      </c>
      <c r="G5" s="24">
        <v>2</v>
      </c>
      <c r="H5" s="25">
        <v>0</v>
      </c>
      <c r="J5" s="26" t="s">
        <v>13</v>
      </c>
      <c r="K5" s="42">
        <v>995.76861111111134</v>
      </c>
    </row>
    <row r="6" spans="2:11" ht="15" customHeight="1" x14ac:dyDescent="0.25">
      <c r="B6" s="23">
        <v>45631</v>
      </c>
      <c r="C6" s="40"/>
      <c r="D6" s="41">
        <v>11.16</v>
      </c>
      <c r="F6" s="23">
        <v>45629</v>
      </c>
      <c r="G6" s="24">
        <v>2</v>
      </c>
      <c r="H6" s="25">
        <v>0</v>
      </c>
      <c r="J6" s="27" t="s">
        <v>14</v>
      </c>
      <c r="K6" s="42">
        <v>-17.813333333333389</v>
      </c>
    </row>
    <row r="7" spans="2:11" ht="15" customHeight="1" x14ac:dyDescent="0.25">
      <c r="B7" s="23">
        <v>45632</v>
      </c>
      <c r="C7" s="40">
        <v>5.2</v>
      </c>
      <c r="D7" s="41"/>
      <c r="F7" s="23">
        <v>45630</v>
      </c>
      <c r="G7" s="24">
        <v>2</v>
      </c>
      <c r="H7" s="25">
        <v>0</v>
      </c>
      <c r="J7" s="26" t="s">
        <v>15</v>
      </c>
      <c r="K7" s="42">
        <v>635.24666666666656</v>
      </c>
    </row>
    <row r="8" spans="2:11" ht="15" customHeight="1" x14ac:dyDescent="0.25">
      <c r="B8" s="23">
        <v>45632</v>
      </c>
      <c r="C8" s="40">
        <v>40.31</v>
      </c>
      <c r="D8" s="41"/>
      <c r="F8" s="23">
        <v>45631</v>
      </c>
      <c r="G8" s="24">
        <v>2</v>
      </c>
      <c r="H8" s="25">
        <v>0</v>
      </c>
      <c r="J8" s="26" t="s">
        <v>16</v>
      </c>
      <c r="K8" s="42">
        <v>6.7023274022491703</v>
      </c>
    </row>
    <row r="9" spans="2:11" ht="15" customHeight="1" x14ac:dyDescent="0.25">
      <c r="B9" s="23">
        <v>45632</v>
      </c>
      <c r="C9" s="40"/>
      <c r="D9" s="41">
        <v>28.299999999999997</v>
      </c>
      <c r="F9" s="23">
        <v>45632</v>
      </c>
      <c r="G9" s="24">
        <v>2</v>
      </c>
      <c r="H9" s="25">
        <v>0</v>
      </c>
      <c r="J9" s="26" t="s">
        <v>17</v>
      </c>
      <c r="K9" s="43">
        <v>90</v>
      </c>
    </row>
    <row r="10" spans="2:11" ht="15" customHeight="1" x14ac:dyDescent="0.25">
      <c r="B10" s="23">
        <v>45633</v>
      </c>
      <c r="C10" s="40"/>
      <c r="D10" s="41">
        <v>7.36</v>
      </c>
      <c r="F10" s="23">
        <v>45633</v>
      </c>
      <c r="G10" s="24">
        <v>2</v>
      </c>
      <c r="H10" s="25">
        <v>2</v>
      </c>
      <c r="J10" s="26" t="s">
        <v>18</v>
      </c>
      <c r="K10" s="42">
        <v>7.0582962962962954</v>
      </c>
    </row>
    <row r="11" spans="2:11" ht="15" customHeight="1" x14ac:dyDescent="0.25">
      <c r="B11" s="23">
        <v>45636</v>
      </c>
      <c r="C11" s="40">
        <v>4.8</v>
      </c>
      <c r="D11" s="41"/>
      <c r="F11" s="23">
        <v>45634</v>
      </c>
      <c r="G11" s="24">
        <v>2</v>
      </c>
      <c r="H11" s="25">
        <v>2</v>
      </c>
      <c r="J11" s="26" t="s">
        <v>19</v>
      </c>
      <c r="K11" s="42">
        <v>6.7844740701061994</v>
      </c>
    </row>
    <row r="12" spans="2:11" ht="15" customHeight="1" thickBot="1" x14ac:dyDescent="0.3">
      <c r="B12" s="23">
        <v>45638</v>
      </c>
      <c r="C12" s="40">
        <v>45.29</v>
      </c>
      <c r="D12" s="41"/>
      <c r="F12" s="23">
        <v>45635</v>
      </c>
      <c r="G12" s="24">
        <v>2</v>
      </c>
      <c r="H12" s="25">
        <v>0</v>
      </c>
    </row>
    <row r="13" spans="2:11" ht="15" customHeight="1" thickBot="1" x14ac:dyDescent="0.3">
      <c r="B13" s="23">
        <v>45638</v>
      </c>
      <c r="C13" s="40"/>
      <c r="D13" s="41">
        <v>6.6099999999999994</v>
      </c>
      <c r="F13" s="23">
        <v>45636</v>
      </c>
      <c r="G13" s="24">
        <v>2</v>
      </c>
      <c r="H13" s="25">
        <v>0</v>
      </c>
      <c r="J13" s="48" t="s">
        <v>20</v>
      </c>
      <c r="K13" s="50"/>
    </row>
    <row r="14" spans="2:11" ht="15" customHeight="1" thickBot="1" x14ac:dyDescent="0.3">
      <c r="B14" s="23">
        <v>45640</v>
      </c>
      <c r="C14" s="40">
        <v>5.2</v>
      </c>
      <c r="D14" s="41"/>
      <c r="F14" s="23">
        <v>45637</v>
      </c>
      <c r="G14" s="24">
        <v>2</v>
      </c>
      <c r="H14" s="25">
        <v>0</v>
      </c>
      <c r="J14" s="17" t="s">
        <v>10</v>
      </c>
      <c r="K14" s="18" t="s">
        <v>11</v>
      </c>
    </row>
    <row r="15" spans="2:11" ht="15" customHeight="1" x14ac:dyDescent="0.25">
      <c r="B15" s="23">
        <v>45640</v>
      </c>
      <c r="C15" s="40"/>
      <c r="D15" s="41">
        <v>30.459999999999994</v>
      </c>
      <c r="F15" s="23">
        <v>45638</v>
      </c>
      <c r="G15" s="24">
        <v>2</v>
      </c>
      <c r="H15" s="25">
        <v>0</v>
      </c>
      <c r="J15" s="22" t="s">
        <v>21</v>
      </c>
      <c r="K15" s="39">
        <v>19.224206715697299</v>
      </c>
    </row>
    <row r="16" spans="2:11" ht="15" customHeight="1" x14ac:dyDescent="0.25">
      <c r="B16" s="23">
        <v>45643</v>
      </c>
      <c r="C16" s="40">
        <v>36.659999999999997</v>
      </c>
      <c r="D16" s="41"/>
      <c r="F16" s="23">
        <v>45639</v>
      </c>
      <c r="G16" s="24">
        <v>2</v>
      </c>
      <c r="H16" s="25">
        <v>0</v>
      </c>
      <c r="J16" s="26" t="s">
        <v>22</v>
      </c>
      <c r="K16" s="43">
        <v>28</v>
      </c>
    </row>
    <row r="17" spans="2:11" ht="15" customHeight="1" x14ac:dyDescent="0.25">
      <c r="B17" s="23">
        <v>45645</v>
      </c>
      <c r="C17" s="40">
        <v>4.8</v>
      </c>
      <c r="D17" s="41"/>
      <c r="F17" s="23">
        <v>45640</v>
      </c>
      <c r="G17" s="24">
        <v>2</v>
      </c>
      <c r="H17" s="25">
        <v>2</v>
      </c>
      <c r="J17" s="28" t="s">
        <v>27</v>
      </c>
      <c r="K17" s="42">
        <v>189.96527396297358</v>
      </c>
    </row>
    <row r="18" spans="2:11" ht="15" customHeight="1" x14ac:dyDescent="0.25">
      <c r="B18" s="23">
        <v>45645</v>
      </c>
      <c r="C18" s="40">
        <v>27.73</v>
      </c>
      <c r="D18" s="41"/>
      <c r="F18" s="23">
        <v>45641</v>
      </c>
      <c r="G18" s="24">
        <v>2</v>
      </c>
      <c r="H18" s="25">
        <v>2</v>
      </c>
      <c r="J18" s="26" t="s">
        <v>23</v>
      </c>
      <c r="K18" s="42">
        <v>252.58999999999997</v>
      </c>
    </row>
    <row r="19" spans="2:11" ht="15" customHeight="1" x14ac:dyDescent="0.25">
      <c r="B19" s="23">
        <v>45646</v>
      </c>
      <c r="C19" s="40"/>
      <c r="D19" s="41">
        <v>2.97</v>
      </c>
      <c r="F19" s="23">
        <v>45642</v>
      </c>
      <c r="G19" s="24">
        <v>2</v>
      </c>
      <c r="H19" s="25">
        <v>0</v>
      </c>
      <c r="J19" s="26" t="s">
        <v>24</v>
      </c>
      <c r="K19" s="42">
        <v>81.848932752723698</v>
      </c>
    </row>
    <row r="20" spans="2:11" ht="15" customHeight="1" x14ac:dyDescent="0.25">
      <c r="B20" s="23">
        <v>45647</v>
      </c>
      <c r="C20" s="40"/>
      <c r="D20" s="41">
        <v>61.09</v>
      </c>
      <c r="F20" s="23">
        <v>45643</v>
      </c>
      <c r="G20" s="24">
        <v>2</v>
      </c>
      <c r="H20" s="25">
        <v>0</v>
      </c>
    </row>
    <row r="21" spans="2:11" ht="15" customHeight="1" x14ac:dyDescent="0.25">
      <c r="B21" s="23">
        <v>45648</v>
      </c>
      <c r="C21" s="40">
        <v>20.75</v>
      </c>
      <c r="D21" s="41"/>
      <c r="F21" s="23">
        <v>45644</v>
      </c>
      <c r="G21" s="24">
        <v>2</v>
      </c>
      <c r="H21" s="25">
        <v>0</v>
      </c>
    </row>
    <row r="22" spans="2:11" ht="15" customHeight="1" x14ac:dyDescent="0.25">
      <c r="B22" s="23">
        <v>45650</v>
      </c>
      <c r="C22" s="40">
        <v>5.2</v>
      </c>
      <c r="D22" s="41"/>
      <c r="F22" s="23">
        <v>45645</v>
      </c>
      <c r="G22" s="24">
        <v>2</v>
      </c>
      <c r="H22" s="25">
        <v>0</v>
      </c>
    </row>
    <row r="23" spans="2:11" ht="15" customHeight="1" x14ac:dyDescent="0.25">
      <c r="B23" s="23">
        <v>45650</v>
      </c>
      <c r="C23" s="40">
        <v>50.2</v>
      </c>
      <c r="D23" s="41"/>
      <c r="F23" s="23">
        <v>45646</v>
      </c>
      <c r="G23" s="24">
        <v>2</v>
      </c>
      <c r="H23" s="25">
        <v>0</v>
      </c>
    </row>
    <row r="24" spans="2:11" ht="15" customHeight="1" x14ac:dyDescent="0.25">
      <c r="B24" s="23">
        <v>45638</v>
      </c>
      <c r="C24" s="40"/>
      <c r="D24" s="41">
        <v>2.71</v>
      </c>
      <c r="F24" s="23">
        <v>45647</v>
      </c>
      <c r="G24" s="24">
        <v>2</v>
      </c>
      <c r="H24" s="25">
        <v>2</v>
      </c>
    </row>
    <row r="25" spans="2:11" ht="15" customHeight="1" x14ac:dyDescent="0.25">
      <c r="B25" s="23">
        <v>45645</v>
      </c>
      <c r="C25" s="40"/>
      <c r="D25" s="41">
        <v>5.79</v>
      </c>
      <c r="F25" s="23">
        <v>45648</v>
      </c>
      <c r="G25" s="24">
        <v>2</v>
      </c>
      <c r="H25" s="25">
        <v>2</v>
      </c>
    </row>
    <row r="26" spans="2:11" ht="15" customHeight="1" x14ac:dyDescent="0.25">
      <c r="B26" s="23">
        <v>45645</v>
      </c>
      <c r="C26" s="40"/>
      <c r="D26" s="41">
        <v>10.55</v>
      </c>
      <c r="F26" s="23">
        <v>45649</v>
      </c>
      <c r="G26" s="24">
        <v>2</v>
      </c>
      <c r="H26" s="25">
        <v>2</v>
      </c>
    </row>
    <row r="27" spans="2:11" ht="15" customHeight="1" x14ac:dyDescent="0.25">
      <c r="B27" s="23">
        <v>45645</v>
      </c>
      <c r="C27" s="40"/>
      <c r="D27" s="41">
        <v>6.42</v>
      </c>
      <c r="F27" s="23">
        <v>45650</v>
      </c>
      <c r="G27" s="24">
        <v>2</v>
      </c>
      <c r="H27" s="25">
        <v>2</v>
      </c>
    </row>
    <row r="28" spans="2:11" ht="15" customHeight="1" x14ac:dyDescent="0.25">
      <c r="B28" s="23">
        <v>45652</v>
      </c>
      <c r="C28" s="40"/>
      <c r="D28" s="41">
        <v>13.889999999999999</v>
      </c>
      <c r="F28" s="23">
        <v>45651</v>
      </c>
      <c r="G28" s="24">
        <v>2</v>
      </c>
      <c r="H28" s="25">
        <v>2</v>
      </c>
    </row>
    <row r="29" spans="2:11" ht="15" customHeight="1" x14ac:dyDescent="0.25">
      <c r="B29" s="23">
        <v>45653</v>
      </c>
      <c r="C29" s="40">
        <v>52.97</v>
      </c>
      <c r="D29" s="41"/>
      <c r="F29" s="23">
        <v>45652</v>
      </c>
      <c r="G29" s="24">
        <v>2</v>
      </c>
      <c r="H29" s="25">
        <v>0</v>
      </c>
    </row>
    <row r="30" spans="2:11" ht="15" customHeight="1" x14ac:dyDescent="0.25">
      <c r="B30" s="23">
        <v>45654</v>
      </c>
      <c r="C30" s="40">
        <v>33.340000000000003</v>
      </c>
      <c r="D30" s="41"/>
      <c r="F30" s="23">
        <v>45653</v>
      </c>
      <c r="G30" s="24">
        <v>2</v>
      </c>
      <c r="H30" s="25">
        <v>0</v>
      </c>
    </row>
    <row r="31" spans="2:11" ht="15" customHeight="1" x14ac:dyDescent="0.25">
      <c r="B31" s="23">
        <v>45657</v>
      </c>
      <c r="C31" s="40">
        <v>4.8</v>
      </c>
      <c r="D31" s="41"/>
      <c r="F31" s="23">
        <v>45654</v>
      </c>
      <c r="G31" s="24">
        <v>2</v>
      </c>
      <c r="H31" s="25">
        <v>2</v>
      </c>
    </row>
    <row r="32" spans="2:11" ht="15" customHeight="1" x14ac:dyDescent="0.25">
      <c r="B32" s="23">
        <v>45657</v>
      </c>
      <c r="C32" s="40"/>
      <c r="D32" s="41">
        <v>65.28</v>
      </c>
      <c r="F32" s="23">
        <v>45655</v>
      </c>
      <c r="G32" s="24">
        <v>2</v>
      </c>
      <c r="H32" s="25">
        <v>2</v>
      </c>
    </row>
    <row r="33" spans="2:8" ht="15" customHeight="1" x14ac:dyDescent="0.25">
      <c r="B33" s="23"/>
      <c r="C33" s="40"/>
      <c r="D33" s="41"/>
      <c r="F33" s="23">
        <v>45656</v>
      </c>
      <c r="G33" s="24">
        <v>2</v>
      </c>
      <c r="H33" s="25">
        <v>2</v>
      </c>
    </row>
    <row r="34" spans="2:8" ht="15" customHeight="1" thickBot="1" x14ac:dyDescent="0.3">
      <c r="B34" s="29"/>
      <c r="C34" s="44"/>
      <c r="D34" s="45"/>
      <c r="F34" s="29">
        <v>45657</v>
      </c>
      <c r="G34" s="30">
        <v>2</v>
      </c>
      <c r="H34" s="31">
        <v>2</v>
      </c>
    </row>
    <row r="35" spans="2:8" s="33" customFormat="1" x14ac:dyDescent="0.25">
      <c r="B35" s="32" t="s">
        <v>25</v>
      </c>
      <c r="C35" s="46">
        <f>SUBTOTAL(109,ExFrais22[Montant 1])</f>
        <v>400.46999999999997</v>
      </c>
      <c r="D35" s="47">
        <f>SUBTOTAL(109,ExFrais22[Montant 2])</f>
        <v>252.58999999999997</v>
      </c>
      <c r="F35" s="34" t="s">
        <v>25</v>
      </c>
      <c r="G35" s="35">
        <f>SUBTOTAL(109,ExRepas23[Repas 1])</f>
        <v>62</v>
      </c>
      <c r="H35" s="36">
        <f>SUBTOTAL(109,ExRepas23[Repas 2])</f>
        <v>28</v>
      </c>
    </row>
  </sheetData>
  <sheetProtection sheet="1" objects="1" scenarios="1"/>
  <mergeCells count="2">
    <mergeCell ref="J2:K2"/>
    <mergeCell ref="J13:K1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RowColHeaders="0" workbookViewId="0">
      <pane ySplit="2" topLeftCell="A3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1" customWidth="1"/>
    <col min="2" max="2" width="23.85546875" style="2" bestFit="1" customWidth="1"/>
    <col min="3" max="3" width="13.7109375" style="3" bestFit="1" customWidth="1"/>
    <col min="4" max="4" width="13.7109375" style="1" bestFit="1" customWidth="1"/>
    <col min="5" max="5" width="3.7109375" style="1" customWidth="1"/>
    <col min="6" max="6" width="24.5703125" style="2" bestFit="1" customWidth="1"/>
    <col min="7" max="8" width="11.28515625" style="1" bestFit="1" customWidth="1"/>
    <col min="9" max="9" width="3.7109375" style="1" customWidth="1"/>
    <col min="10" max="10" width="26.7109375" style="1" bestFit="1" customWidth="1"/>
    <col min="11" max="11" width="10.42578125" style="1" bestFit="1" customWidth="1"/>
    <col min="12" max="16384" width="11.42578125" style="1"/>
  </cols>
  <sheetData>
    <row r="1" spans="2:11" ht="15" customHeight="1" thickBot="1" x14ac:dyDescent="0.3">
      <c r="D1" s="4"/>
      <c r="G1" s="5"/>
      <c r="H1" s="5"/>
    </row>
    <row r="2" spans="2:11" ht="15" customHeight="1" thickBot="1" x14ac:dyDescent="0.3">
      <c r="B2" s="6" t="s">
        <v>0</v>
      </c>
      <c r="C2" s="7" t="s">
        <v>1</v>
      </c>
      <c r="D2" s="8" t="s">
        <v>2</v>
      </c>
      <c r="F2" s="9" t="s">
        <v>3</v>
      </c>
      <c r="G2" s="10" t="s">
        <v>1</v>
      </c>
      <c r="H2" s="8" t="s">
        <v>2</v>
      </c>
      <c r="J2" s="48" t="s">
        <v>4</v>
      </c>
      <c r="K2" s="49"/>
    </row>
    <row r="3" spans="2:11" ht="15" customHeight="1" thickBot="1" x14ac:dyDescent="0.3">
      <c r="B3" s="11" t="s">
        <v>5</v>
      </c>
      <c r="C3" s="12" t="s">
        <v>6</v>
      </c>
      <c r="D3" s="13" t="s">
        <v>7</v>
      </c>
      <c r="F3" s="14" t="s">
        <v>5</v>
      </c>
      <c r="G3" s="15" t="s">
        <v>8</v>
      </c>
      <c r="H3" s="16" t="s">
        <v>9</v>
      </c>
      <c r="J3" s="17" t="s">
        <v>10</v>
      </c>
      <c r="K3" s="18" t="s">
        <v>11</v>
      </c>
    </row>
    <row r="4" spans="2:11" ht="15" customHeight="1" x14ac:dyDescent="0.25">
      <c r="B4" s="19">
        <v>45689</v>
      </c>
      <c r="C4" s="37"/>
      <c r="D4" s="38">
        <v>-6.8999999999999995</v>
      </c>
      <c r="F4" s="19">
        <v>45689</v>
      </c>
      <c r="G4" s="20">
        <v>2</v>
      </c>
      <c r="H4" s="21">
        <v>2</v>
      </c>
      <c r="J4" s="22" t="s">
        <v>12</v>
      </c>
      <c r="K4" s="39">
        <v>1010.8405555555599</v>
      </c>
    </row>
    <row r="5" spans="2:11" ht="15" customHeight="1" x14ac:dyDescent="0.25">
      <c r="B5" s="23">
        <v>45689</v>
      </c>
      <c r="C5" s="40"/>
      <c r="D5" s="41">
        <v>22.69</v>
      </c>
      <c r="F5" s="23">
        <v>45690</v>
      </c>
      <c r="G5" s="24">
        <v>2</v>
      </c>
      <c r="H5" s="25">
        <v>2</v>
      </c>
      <c r="J5" s="26" t="s">
        <v>13</v>
      </c>
      <c r="K5" s="42">
        <v>998.43194444444453</v>
      </c>
    </row>
    <row r="6" spans="2:11" ht="15" customHeight="1" x14ac:dyDescent="0.25">
      <c r="B6" s="23">
        <v>45692</v>
      </c>
      <c r="C6" s="40">
        <v>63.220000000000006</v>
      </c>
      <c r="D6" s="41"/>
      <c r="F6" s="23">
        <v>45691</v>
      </c>
      <c r="G6" s="24">
        <v>2</v>
      </c>
      <c r="H6" s="25">
        <v>0</v>
      </c>
      <c r="J6" s="27" t="s">
        <v>14</v>
      </c>
      <c r="K6" s="42">
        <v>12.40861111111542</v>
      </c>
    </row>
    <row r="7" spans="2:11" ht="15" customHeight="1" x14ac:dyDescent="0.25">
      <c r="B7" s="23">
        <v>45695</v>
      </c>
      <c r="C7" s="40">
        <v>14.01</v>
      </c>
      <c r="D7" s="41"/>
      <c r="F7" s="23">
        <v>45692</v>
      </c>
      <c r="G7" s="24">
        <v>2</v>
      </c>
      <c r="H7" s="25">
        <v>0</v>
      </c>
      <c r="J7" s="26" t="s">
        <v>15</v>
      </c>
      <c r="K7" s="42">
        <v>516.35861111111535</v>
      </c>
    </row>
    <row r="8" spans="2:11" ht="15" customHeight="1" x14ac:dyDescent="0.25">
      <c r="B8" s="23">
        <v>45696</v>
      </c>
      <c r="C8" s="40"/>
      <c r="D8" s="41">
        <v>26.35</v>
      </c>
      <c r="F8" s="23">
        <v>45693</v>
      </c>
      <c r="G8" s="24">
        <v>2</v>
      </c>
      <c r="H8" s="25">
        <v>0</v>
      </c>
      <c r="J8" s="26" t="s">
        <v>16</v>
      </c>
      <c r="K8" s="42">
        <v>6.67970201711017</v>
      </c>
    </row>
    <row r="9" spans="2:11" ht="15" customHeight="1" x14ac:dyDescent="0.25">
      <c r="B9" s="23">
        <v>45696</v>
      </c>
      <c r="C9" s="40"/>
      <c r="D9" s="41">
        <v>6.05</v>
      </c>
      <c r="F9" s="23">
        <v>45694</v>
      </c>
      <c r="G9" s="24">
        <v>2</v>
      </c>
      <c r="H9" s="25">
        <v>0</v>
      </c>
      <c r="J9" s="26" t="s">
        <v>17</v>
      </c>
      <c r="K9" s="43">
        <v>71</v>
      </c>
    </row>
    <row r="10" spans="2:11" ht="15" customHeight="1" x14ac:dyDescent="0.25">
      <c r="B10" s="23">
        <v>45698</v>
      </c>
      <c r="C10" s="40">
        <v>59.34</v>
      </c>
      <c r="D10" s="41"/>
      <c r="F10" s="23">
        <v>45695</v>
      </c>
      <c r="G10" s="24">
        <v>2</v>
      </c>
      <c r="H10" s="25">
        <v>0</v>
      </c>
      <c r="J10" s="26" t="s">
        <v>18</v>
      </c>
      <c r="K10" s="42">
        <v>7.2726564945227512</v>
      </c>
    </row>
    <row r="11" spans="2:11" ht="15" customHeight="1" x14ac:dyDescent="0.25">
      <c r="B11" s="23">
        <v>45699</v>
      </c>
      <c r="C11" s="40">
        <v>4.99</v>
      </c>
      <c r="D11" s="41"/>
      <c r="F11" s="23">
        <v>45696</v>
      </c>
      <c r="G11" s="24">
        <v>1</v>
      </c>
      <c r="H11" s="25">
        <v>1</v>
      </c>
      <c r="J11" s="26" t="s">
        <v>19</v>
      </c>
      <c r="K11" s="42">
        <v>6.7931784804424966</v>
      </c>
    </row>
    <row r="12" spans="2:11" ht="15" customHeight="1" thickBot="1" x14ac:dyDescent="0.3">
      <c r="B12" s="23">
        <v>45700</v>
      </c>
      <c r="C12" s="40"/>
      <c r="D12" s="41">
        <v>24.360000000000003</v>
      </c>
      <c r="F12" s="23">
        <v>45697</v>
      </c>
      <c r="G12" s="24">
        <v>2</v>
      </c>
      <c r="H12" s="25">
        <v>2</v>
      </c>
    </row>
    <row r="13" spans="2:11" ht="15" customHeight="1" thickBot="1" x14ac:dyDescent="0.3">
      <c r="B13" s="23">
        <v>45702</v>
      </c>
      <c r="C13" s="40">
        <v>33.39</v>
      </c>
      <c r="D13" s="41"/>
      <c r="F13" s="23">
        <v>45698</v>
      </c>
      <c r="G13" s="24">
        <v>2</v>
      </c>
      <c r="H13" s="25">
        <v>1</v>
      </c>
      <c r="J13" s="48" t="s">
        <v>20</v>
      </c>
      <c r="K13" s="50"/>
    </row>
    <row r="14" spans="2:11" ht="15" customHeight="1" thickBot="1" x14ac:dyDescent="0.3">
      <c r="B14" s="23">
        <v>45702</v>
      </c>
      <c r="C14" s="40"/>
      <c r="D14" s="41">
        <v>23.880000000000003</v>
      </c>
      <c r="F14" s="23">
        <v>45699</v>
      </c>
      <c r="G14" s="24">
        <v>2</v>
      </c>
      <c r="H14" s="25">
        <v>0</v>
      </c>
      <c r="J14" s="17" t="s">
        <v>10</v>
      </c>
      <c r="K14" s="18" t="s">
        <v>11</v>
      </c>
    </row>
    <row r="15" spans="2:11" ht="15" customHeight="1" x14ac:dyDescent="0.25">
      <c r="B15" s="23">
        <v>45703</v>
      </c>
      <c r="C15" s="40">
        <v>15.08</v>
      </c>
      <c r="D15" s="41"/>
      <c r="F15" s="23">
        <v>45700</v>
      </c>
      <c r="G15" s="24">
        <v>2</v>
      </c>
      <c r="H15" s="25">
        <v>0</v>
      </c>
      <c r="J15" s="22" t="s">
        <v>21</v>
      </c>
      <c r="K15" s="39">
        <v>64.780786359189804</v>
      </c>
    </row>
    <row r="16" spans="2:11" ht="15" customHeight="1" x14ac:dyDescent="0.25">
      <c r="B16" s="23">
        <v>45707</v>
      </c>
      <c r="C16" s="40"/>
      <c r="D16" s="41">
        <v>23.240000000000002</v>
      </c>
      <c r="F16" s="23">
        <v>45701</v>
      </c>
      <c r="G16" s="24">
        <v>2</v>
      </c>
      <c r="H16" s="25">
        <v>0</v>
      </c>
      <c r="J16" s="26" t="s">
        <v>22</v>
      </c>
      <c r="K16" s="43">
        <v>17</v>
      </c>
    </row>
    <row r="17" spans="2:11" ht="15" customHeight="1" x14ac:dyDescent="0.25">
      <c r="B17" s="23">
        <v>45708</v>
      </c>
      <c r="C17" s="40">
        <v>44.63</v>
      </c>
      <c r="D17" s="41"/>
      <c r="F17" s="23">
        <v>45702</v>
      </c>
      <c r="G17" s="24">
        <v>2</v>
      </c>
      <c r="H17" s="25">
        <v>1</v>
      </c>
      <c r="J17" s="28" t="s">
        <v>28</v>
      </c>
      <c r="K17" s="42">
        <v>115.48403416752244</v>
      </c>
    </row>
    <row r="18" spans="2:11" ht="15" customHeight="1" x14ac:dyDescent="0.25">
      <c r="B18" s="23">
        <v>45709</v>
      </c>
      <c r="C18" s="40"/>
      <c r="D18" s="41">
        <v>25.81</v>
      </c>
      <c r="F18" s="23">
        <v>45703</v>
      </c>
      <c r="G18" s="24">
        <v>2</v>
      </c>
      <c r="H18" s="25">
        <v>2</v>
      </c>
      <c r="J18" s="26" t="s">
        <v>23</v>
      </c>
      <c r="K18" s="42">
        <v>161.53000000000003</v>
      </c>
    </row>
    <row r="19" spans="2:11" ht="15" customHeight="1" x14ac:dyDescent="0.25">
      <c r="B19" s="23">
        <v>45710</v>
      </c>
      <c r="C19" s="40">
        <v>12.010000000000002</v>
      </c>
      <c r="D19" s="41"/>
      <c r="F19" s="23">
        <v>45704</v>
      </c>
      <c r="G19" s="24">
        <v>2</v>
      </c>
      <c r="H19" s="25">
        <v>2</v>
      </c>
      <c r="J19" s="26" t="s">
        <v>24</v>
      </c>
      <c r="K19" s="42">
        <v>110.8267521916674</v>
      </c>
    </row>
    <row r="20" spans="2:11" ht="15" customHeight="1" x14ac:dyDescent="0.25">
      <c r="B20" s="23">
        <v>45713</v>
      </c>
      <c r="C20" s="40">
        <v>71.5</v>
      </c>
      <c r="D20" s="41"/>
      <c r="F20" s="23">
        <v>45705</v>
      </c>
      <c r="G20" s="24">
        <v>2</v>
      </c>
      <c r="H20" s="25">
        <v>0</v>
      </c>
    </row>
    <row r="21" spans="2:11" ht="15" customHeight="1" x14ac:dyDescent="0.25">
      <c r="B21" s="23">
        <v>45714</v>
      </c>
      <c r="C21" s="40">
        <v>24.25</v>
      </c>
      <c r="D21" s="41"/>
      <c r="F21" s="23">
        <v>45706</v>
      </c>
      <c r="G21" s="24">
        <v>2</v>
      </c>
      <c r="H21" s="25">
        <v>0</v>
      </c>
    </row>
    <row r="22" spans="2:11" ht="15" customHeight="1" x14ac:dyDescent="0.25">
      <c r="B22" s="23">
        <v>45716</v>
      </c>
      <c r="C22" s="40"/>
      <c r="D22" s="41">
        <v>16.05</v>
      </c>
      <c r="F22" s="23">
        <v>45707</v>
      </c>
      <c r="G22" s="24">
        <v>2</v>
      </c>
      <c r="H22" s="25">
        <v>0</v>
      </c>
    </row>
    <row r="23" spans="2:11" ht="15" customHeight="1" x14ac:dyDescent="0.25">
      <c r="B23" s="23"/>
      <c r="C23" s="40"/>
      <c r="D23" s="41"/>
      <c r="F23" s="23">
        <v>45708</v>
      </c>
      <c r="G23" s="24">
        <v>2</v>
      </c>
      <c r="H23" s="25">
        <v>0</v>
      </c>
    </row>
    <row r="24" spans="2:11" ht="15" customHeight="1" x14ac:dyDescent="0.25">
      <c r="B24" s="23"/>
      <c r="C24" s="40"/>
      <c r="D24" s="41"/>
      <c r="F24" s="23">
        <v>45709</v>
      </c>
      <c r="G24" s="24">
        <v>2</v>
      </c>
      <c r="H24" s="25">
        <v>0</v>
      </c>
    </row>
    <row r="25" spans="2:11" ht="15" customHeight="1" x14ac:dyDescent="0.25">
      <c r="B25" s="23"/>
      <c r="C25" s="40"/>
      <c r="D25" s="41"/>
      <c r="F25" s="23">
        <v>45710</v>
      </c>
      <c r="G25" s="24">
        <v>1</v>
      </c>
      <c r="H25" s="25">
        <v>1</v>
      </c>
    </row>
    <row r="26" spans="2:11" ht="15" customHeight="1" x14ac:dyDescent="0.25">
      <c r="B26" s="23"/>
      <c r="C26" s="40"/>
      <c r="D26" s="41"/>
      <c r="F26" s="23">
        <v>45711</v>
      </c>
      <c r="G26" s="24">
        <v>2</v>
      </c>
      <c r="H26" s="25">
        <v>2</v>
      </c>
    </row>
    <row r="27" spans="2:11" ht="15" customHeight="1" x14ac:dyDescent="0.25">
      <c r="B27" s="23"/>
      <c r="C27" s="40"/>
      <c r="D27" s="41"/>
      <c r="F27" s="23">
        <v>45712</v>
      </c>
      <c r="G27" s="24">
        <v>2</v>
      </c>
      <c r="H27" s="25">
        <v>0</v>
      </c>
    </row>
    <row r="28" spans="2:11" ht="15" customHeight="1" x14ac:dyDescent="0.25">
      <c r="B28" s="23"/>
      <c r="C28" s="40"/>
      <c r="D28" s="41"/>
      <c r="F28" s="23">
        <v>45713</v>
      </c>
      <c r="G28" s="24">
        <v>2</v>
      </c>
      <c r="H28" s="25">
        <v>0</v>
      </c>
    </row>
    <row r="29" spans="2:11" ht="15" customHeight="1" x14ac:dyDescent="0.25">
      <c r="B29" s="23"/>
      <c r="C29" s="40"/>
      <c r="D29" s="41"/>
      <c r="F29" s="23">
        <v>45714</v>
      </c>
      <c r="G29" s="24">
        <v>2</v>
      </c>
      <c r="H29" s="25">
        <v>0</v>
      </c>
    </row>
    <row r="30" spans="2:11" ht="15" customHeight="1" x14ac:dyDescent="0.25">
      <c r="B30" s="23"/>
      <c r="C30" s="40"/>
      <c r="D30" s="41"/>
      <c r="F30" s="23">
        <v>45715</v>
      </c>
      <c r="G30" s="24">
        <v>2</v>
      </c>
      <c r="H30" s="25">
        <v>0</v>
      </c>
    </row>
    <row r="31" spans="2:11" ht="15" customHeight="1" x14ac:dyDescent="0.25">
      <c r="B31" s="23"/>
      <c r="C31" s="40"/>
      <c r="D31" s="41"/>
      <c r="F31" s="23">
        <v>45716</v>
      </c>
      <c r="G31" s="24">
        <v>2</v>
      </c>
      <c r="H31" s="25">
        <v>1</v>
      </c>
    </row>
    <row r="32" spans="2:11" ht="15" customHeight="1" x14ac:dyDescent="0.25">
      <c r="B32" s="23"/>
      <c r="C32" s="40"/>
      <c r="D32" s="41"/>
      <c r="F32" s="23">
        <v>45717</v>
      </c>
      <c r="G32" s="24">
        <v>0</v>
      </c>
      <c r="H32" s="25">
        <v>0</v>
      </c>
    </row>
    <row r="33" spans="2:8" ht="15" customHeight="1" x14ac:dyDescent="0.25">
      <c r="B33" s="23"/>
      <c r="C33" s="40"/>
      <c r="D33" s="41"/>
      <c r="F33" s="23">
        <v>45718</v>
      </c>
      <c r="G33" s="24">
        <v>0</v>
      </c>
      <c r="H33" s="25">
        <v>0</v>
      </c>
    </row>
    <row r="34" spans="2:8" ht="15" customHeight="1" thickBot="1" x14ac:dyDescent="0.3">
      <c r="B34" s="29"/>
      <c r="C34" s="44"/>
      <c r="D34" s="45"/>
      <c r="F34" s="29">
        <v>45719</v>
      </c>
      <c r="G34" s="30">
        <v>0</v>
      </c>
      <c r="H34" s="31">
        <v>0</v>
      </c>
    </row>
    <row r="35" spans="2:8" s="33" customFormat="1" x14ac:dyDescent="0.25">
      <c r="B35" s="32" t="s">
        <v>25</v>
      </c>
      <c r="C35" s="46">
        <f>SUBTOTAL(109,ExFrais34[Montant 1])</f>
        <v>342.41999999999996</v>
      </c>
      <c r="D35" s="47">
        <f>SUBTOTAL(109,ExFrais34[Montant 2])</f>
        <v>161.53000000000003</v>
      </c>
      <c r="F35" s="34" t="s">
        <v>25</v>
      </c>
      <c r="G35" s="35">
        <f>SUBTOTAL(109,ExRepas35[Repas 1])</f>
        <v>54</v>
      </c>
      <c r="H35" s="36">
        <f>SUBTOTAL(109,ExRepas35[Repas 2])</f>
        <v>17</v>
      </c>
    </row>
  </sheetData>
  <sheetProtection sheet="1" objects="1" scenarios="1"/>
  <mergeCells count="2">
    <mergeCell ref="J2:K2"/>
    <mergeCell ref="J13:K1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RowColHeaders="0" workbookViewId="0">
      <pane ySplit="2" topLeftCell="A3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1" customWidth="1"/>
    <col min="2" max="2" width="22.85546875" style="2" bestFit="1" customWidth="1"/>
    <col min="3" max="3" width="13.7109375" style="3" bestFit="1" customWidth="1"/>
    <col min="4" max="4" width="13.7109375" style="1" bestFit="1" customWidth="1"/>
    <col min="5" max="5" width="3.7109375" style="1" customWidth="1"/>
    <col min="6" max="6" width="22.85546875" style="2" bestFit="1" customWidth="1"/>
    <col min="7" max="8" width="11.28515625" style="1" bestFit="1" customWidth="1"/>
    <col min="9" max="9" width="3.7109375" style="1" customWidth="1"/>
    <col min="10" max="10" width="26.7109375" style="1" bestFit="1" customWidth="1"/>
    <col min="11" max="11" width="10.42578125" style="1" bestFit="1" customWidth="1"/>
    <col min="12" max="16384" width="11.42578125" style="1"/>
  </cols>
  <sheetData>
    <row r="1" spans="2:11" ht="15" customHeight="1" thickBot="1" x14ac:dyDescent="0.3">
      <c r="D1" s="4"/>
      <c r="G1" s="5"/>
      <c r="H1" s="5"/>
    </row>
    <row r="2" spans="2:11" ht="15" customHeight="1" thickBot="1" x14ac:dyDescent="0.3">
      <c r="B2" s="6" t="s">
        <v>0</v>
      </c>
      <c r="C2" s="7" t="s">
        <v>1</v>
      </c>
      <c r="D2" s="8" t="s">
        <v>2</v>
      </c>
      <c r="F2" s="9" t="s">
        <v>3</v>
      </c>
      <c r="G2" s="10" t="s">
        <v>1</v>
      </c>
      <c r="H2" s="8" t="s">
        <v>2</v>
      </c>
      <c r="J2" s="48" t="s">
        <v>4</v>
      </c>
      <c r="K2" s="49"/>
    </row>
    <row r="3" spans="2:11" ht="15" customHeight="1" thickBot="1" x14ac:dyDescent="0.3">
      <c r="B3" s="11" t="s">
        <v>5</v>
      </c>
      <c r="C3" s="12" t="s">
        <v>6</v>
      </c>
      <c r="D3" s="13" t="s">
        <v>7</v>
      </c>
      <c r="F3" s="14" t="s">
        <v>5</v>
      </c>
      <c r="G3" s="15" t="s">
        <v>8</v>
      </c>
      <c r="H3" s="16" t="s">
        <v>9</v>
      </c>
      <c r="J3" s="17" t="s">
        <v>10</v>
      </c>
      <c r="K3" s="18" t="s">
        <v>11</v>
      </c>
    </row>
    <row r="4" spans="2:11" ht="15" customHeight="1" x14ac:dyDescent="0.25">
      <c r="B4" s="19">
        <v>45718</v>
      </c>
      <c r="C4" s="37">
        <v>44.98</v>
      </c>
      <c r="D4" s="38"/>
      <c r="F4" s="19">
        <v>45717</v>
      </c>
      <c r="G4" s="20">
        <v>2</v>
      </c>
      <c r="H4" s="21">
        <v>2</v>
      </c>
      <c r="J4" s="22" t="s">
        <v>12</v>
      </c>
      <c r="K4" s="39">
        <v>998.43194444444498</v>
      </c>
    </row>
    <row r="5" spans="2:11" ht="15" customHeight="1" x14ac:dyDescent="0.25">
      <c r="B5" s="23">
        <v>45721</v>
      </c>
      <c r="C5" s="40">
        <v>12.97</v>
      </c>
      <c r="D5" s="41"/>
      <c r="F5" s="23">
        <v>45718</v>
      </c>
      <c r="G5" s="24">
        <v>2</v>
      </c>
      <c r="H5" s="25">
        <v>2</v>
      </c>
      <c r="J5" s="26" t="s">
        <v>13</v>
      </c>
      <c r="K5" s="42">
        <v>1041.2216666666668</v>
      </c>
    </row>
    <row r="6" spans="2:11" ht="15" customHeight="1" x14ac:dyDescent="0.25">
      <c r="B6" s="23">
        <v>45721</v>
      </c>
      <c r="C6" s="40">
        <v>68.05</v>
      </c>
      <c r="D6" s="41"/>
      <c r="F6" s="23">
        <v>45719</v>
      </c>
      <c r="G6" s="24">
        <v>2</v>
      </c>
      <c r="H6" s="25">
        <v>2</v>
      </c>
      <c r="J6" s="27" t="s">
        <v>14</v>
      </c>
      <c r="K6" s="42">
        <v>-42.789722222221826</v>
      </c>
    </row>
    <row r="7" spans="2:11" ht="15" customHeight="1" x14ac:dyDescent="0.25">
      <c r="B7" s="23">
        <v>45724</v>
      </c>
      <c r="C7" s="40"/>
      <c r="D7" s="41">
        <v>9.48</v>
      </c>
      <c r="F7" s="23">
        <v>45720</v>
      </c>
      <c r="G7" s="24">
        <v>2</v>
      </c>
      <c r="H7" s="25">
        <v>0</v>
      </c>
      <c r="J7" s="26" t="s">
        <v>15</v>
      </c>
      <c r="K7" s="42">
        <v>557.65787777777825</v>
      </c>
    </row>
    <row r="8" spans="2:11" ht="15" customHeight="1" x14ac:dyDescent="0.25">
      <c r="B8" s="23">
        <v>45724</v>
      </c>
      <c r="C8" s="40">
        <v>11.86</v>
      </c>
      <c r="D8" s="41"/>
      <c r="F8" s="23">
        <v>45721</v>
      </c>
      <c r="G8" s="24">
        <v>2</v>
      </c>
      <c r="H8" s="25">
        <v>0</v>
      </c>
      <c r="J8" s="26" t="s">
        <v>16</v>
      </c>
      <c r="K8" s="42">
        <v>6.7931784804425002</v>
      </c>
    </row>
    <row r="9" spans="2:11" ht="15" customHeight="1" x14ac:dyDescent="0.25">
      <c r="B9" s="23">
        <v>45724</v>
      </c>
      <c r="C9" s="40">
        <v>11.54</v>
      </c>
      <c r="D9" s="41"/>
      <c r="F9" s="23">
        <v>45722</v>
      </c>
      <c r="G9" s="24">
        <v>2</v>
      </c>
      <c r="H9" s="25">
        <v>0</v>
      </c>
      <c r="J9" s="26" t="s">
        <v>17</v>
      </c>
      <c r="K9" s="43">
        <v>89</v>
      </c>
    </row>
    <row r="10" spans="2:11" ht="15" customHeight="1" x14ac:dyDescent="0.25">
      <c r="B10" s="23">
        <v>45727</v>
      </c>
      <c r="C10" s="40">
        <v>44.31</v>
      </c>
      <c r="D10" s="41"/>
      <c r="F10" s="23">
        <v>45723</v>
      </c>
      <c r="G10" s="24">
        <v>2</v>
      </c>
      <c r="H10" s="25">
        <v>0</v>
      </c>
      <c r="J10" s="26" t="s">
        <v>18</v>
      </c>
      <c r="K10" s="42">
        <v>6.2658188514357107</v>
      </c>
    </row>
    <row r="11" spans="2:11" ht="15" customHeight="1" x14ac:dyDescent="0.25">
      <c r="B11" s="23">
        <v>45730</v>
      </c>
      <c r="C11" s="40">
        <v>33.119999999999997</v>
      </c>
      <c r="D11" s="41"/>
      <c r="F11" s="23">
        <v>45724</v>
      </c>
      <c r="G11" s="24">
        <v>2</v>
      </c>
      <c r="H11" s="25">
        <v>2</v>
      </c>
      <c r="J11" s="26" t="s">
        <v>19</v>
      </c>
      <c r="K11" s="42">
        <v>6.6725229355026441</v>
      </c>
    </row>
    <row r="12" spans="2:11" ht="15" customHeight="1" thickBot="1" x14ac:dyDescent="0.3">
      <c r="B12" s="23">
        <v>45730</v>
      </c>
      <c r="C12" s="40"/>
      <c r="D12" s="41">
        <v>3.8</v>
      </c>
      <c r="F12" s="23">
        <v>45725</v>
      </c>
      <c r="G12" s="24">
        <v>2</v>
      </c>
      <c r="H12" s="25">
        <v>2</v>
      </c>
    </row>
    <row r="13" spans="2:11" ht="15" customHeight="1" thickBot="1" x14ac:dyDescent="0.3">
      <c r="B13" s="23">
        <v>45730</v>
      </c>
      <c r="C13" s="40"/>
      <c r="D13" s="41">
        <v>27.839999999999996</v>
      </c>
      <c r="F13" s="23">
        <v>45726</v>
      </c>
      <c r="G13" s="24">
        <v>2</v>
      </c>
      <c r="H13" s="25">
        <v>0</v>
      </c>
      <c r="J13" s="48" t="s">
        <v>20</v>
      </c>
      <c r="K13" s="50"/>
    </row>
    <row r="14" spans="2:11" ht="15" customHeight="1" thickBot="1" x14ac:dyDescent="0.3">
      <c r="B14" s="23">
        <v>45735</v>
      </c>
      <c r="C14" s="40">
        <v>58.65</v>
      </c>
      <c r="D14" s="41"/>
      <c r="F14" s="23">
        <v>45727</v>
      </c>
      <c r="G14" s="24">
        <v>2</v>
      </c>
      <c r="H14" s="25">
        <v>0</v>
      </c>
      <c r="J14" s="17" t="s">
        <v>10</v>
      </c>
      <c r="K14" s="18" t="s">
        <v>11</v>
      </c>
    </row>
    <row r="15" spans="2:11" ht="15" customHeight="1" x14ac:dyDescent="0.25">
      <c r="B15" s="23">
        <v>45736</v>
      </c>
      <c r="C15" s="40">
        <v>14.88</v>
      </c>
      <c r="D15" s="41"/>
      <c r="F15" s="23">
        <v>45728</v>
      </c>
      <c r="G15" s="24">
        <v>2</v>
      </c>
      <c r="H15" s="25">
        <v>0</v>
      </c>
      <c r="J15" s="22" t="s">
        <v>21</v>
      </c>
      <c r="K15" s="39">
        <v>110.826752191667</v>
      </c>
    </row>
    <row r="16" spans="2:11" ht="15" customHeight="1" x14ac:dyDescent="0.25">
      <c r="B16" s="23">
        <v>45737</v>
      </c>
      <c r="C16" s="40"/>
      <c r="D16" s="41">
        <v>11.379999999999999</v>
      </c>
      <c r="F16" s="23">
        <v>45729</v>
      </c>
      <c r="G16" s="24">
        <v>2</v>
      </c>
      <c r="H16" s="25">
        <v>0</v>
      </c>
      <c r="J16" s="26" t="s">
        <v>22</v>
      </c>
      <c r="K16" s="43">
        <v>27</v>
      </c>
    </row>
    <row r="17" spans="2:11" ht="15" customHeight="1" x14ac:dyDescent="0.25">
      <c r="B17" s="23">
        <v>45738</v>
      </c>
      <c r="C17" s="40">
        <v>3.9</v>
      </c>
      <c r="D17" s="41"/>
      <c r="F17" s="23">
        <v>45730</v>
      </c>
      <c r="G17" s="24">
        <v>2</v>
      </c>
      <c r="H17" s="25">
        <v>0</v>
      </c>
      <c r="J17" s="28" t="s">
        <v>29</v>
      </c>
      <c r="K17" s="42">
        <v>180.15811925857139</v>
      </c>
    </row>
    <row r="18" spans="2:11" ht="15" customHeight="1" x14ac:dyDescent="0.25">
      <c r="B18" s="23">
        <v>45738</v>
      </c>
      <c r="C18" s="40">
        <v>6.04</v>
      </c>
      <c r="D18" s="41"/>
      <c r="F18" s="23">
        <v>45731</v>
      </c>
      <c r="G18" s="24">
        <v>2</v>
      </c>
      <c r="H18" s="25">
        <v>2</v>
      </c>
      <c r="J18" s="26" t="s">
        <v>23</v>
      </c>
      <c r="K18" s="42">
        <v>146.36760000000001</v>
      </c>
    </row>
    <row r="19" spans="2:11" ht="15" customHeight="1" x14ac:dyDescent="0.25">
      <c r="B19" s="23">
        <v>45741</v>
      </c>
      <c r="C19" s="40">
        <v>66.03</v>
      </c>
      <c r="D19" s="41"/>
      <c r="F19" s="23">
        <v>45732</v>
      </c>
      <c r="G19" s="24">
        <v>2</v>
      </c>
      <c r="H19" s="25">
        <v>2</v>
      </c>
      <c r="J19" s="26" t="s">
        <v>24</v>
      </c>
      <c r="K19" s="42">
        <v>77.036232933095619</v>
      </c>
    </row>
    <row r="20" spans="2:11" ht="15" customHeight="1" x14ac:dyDescent="0.25">
      <c r="B20" s="23">
        <v>45742</v>
      </c>
      <c r="C20" s="40">
        <v>1.99</v>
      </c>
      <c r="D20" s="41"/>
      <c r="F20" s="23">
        <v>45733</v>
      </c>
      <c r="G20" s="24">
        <v>2</v>
      </c>
      <c r="H20" s="25">
        <v>0</v>
      </c>
    </row>
    <row r="21" spans="2:11" ht="15" customHeight="1" x14ac:dyDescent="0.25">
      <c r="B21" s="23">
        <v>45742</v>
      </c>
      <c r="C21" s="40">
        <v>15.84</v>
      </c>
      <c r="D21" s="41"/>
      <c r="F21" s="23">
        <v>45734</v>
      </c>
      <c r="G21" s="24">
        <v>2</v>
      </c>
      <c r="H21" s="25">
        <v>0</v>
      </c>
    </row>
    <row r="22" spans="2:11" ht="15" customHeight="1" x14ac:dyDescent="0.25">
      <c r="B22" s="23">
        <v>45744</v>
      </c>
      <c r="C22" s="40"/>
      <c r="D22" s="41">
        <v>42.31</v>
      </c>
      <c r="F22" s="23">
        <v>45735</v>
      </c>
      <c r="G22" s="24">
        <v>2</v>
      </c>
      <c r="H22" s="25">
        <v>0</v>
      </c>
    </row>
    <row r="23" spans="2:11" ht="15" customHeight="1" x14ac:dyDescent="0.25">
      <c r="B23" s="23">
        <v>45744</v>
      </c>
      <c r="C23" s="40"/>
      <c r="D23" s="41">
        <v>15.68</v>
      </c>
      <c r="F23" s="23">
        <v>45736</v>
      </c>
      <c r="G23" s="24">
        <v>2</v>
      </c>
      <c r="H23" s="25">
        <v>0</v>
      </c>
    </row>
    <row r="24" spans="2:11" ht="15" customHeight="1" x14ac:dyDescent="0.25">
      <c r="B24" s="23">
        <v>45742</v>
      </c>
      <c r="C24" s="40"/>
      <c r="D24" s="41">
        <v>27.177600000000002</v>
      </c>
      <c r="F24" s="23">
        <v>45737</v>
      </c>
      <c r="G24" s="24">
        <v>2</v>
      </c>
      <c r="H24" s="25">
        <v>1</v>
      </c>
    </row>
    <row r="25" spans="2:11" ht="15" customHeight="1" x14ac:dyDescent="0.25">
      <c r="B25" s="23">
        <v>45745</v>
      </c>
      <c r="C25" s="40"/>
      <c r="D25" s="41">
        <v>8.6999999999999993</v>
      </c>
      <c r="F25" s="23">
        <v>45738</v>
      </c>
      <c r="G25" s="24">
        <v>2</v>
      </c>
      <c r="H25" s="25">
        <v>2</v>
      </c>
    </row>
    <row r="26" spans="2:11" ht="15" customHeight="1" x14ac:dyDescent="0.25">
      <c r="B26" s="23">
        <v>45746</v>
      </c>
      <c r="C26" s="40">
        <v>26.449999999999996</v>
      </c>
      <c r="D26" s="41"/>
      <c r="F26" s="23">
        <v>45739</v>
      </c>
      <c r="G26" s="24">
        <v>2</v>
      </c>
      <c r="H26" s="25">
        <v>2</v>
      </c>
    </row>
    <row r="27" spans="2:11" ht="15" customHeight="1" x14ac:dyDescent="0.25">
      <c r="B27" s="23">
        <v>45747</v>
      </c>
      <c r="C27" s="40">
        <v>33.47</v>
      </c>
      <c r="D27" s="41"/>
      <c r="F27" s="23">
        <v>45740</v>
      </c>
      <c r="G27" s="24">
        <v>2</v>
      </c>
      <c r="H27" s="25">
        <v>1</v>
      </c>
    </row>
    <row r="28" spans="2:11" ht="15" customHeight="1" x14ac:dyDescent="0.25">
      <c r="B28" s="23"/>
      <c r="C28" s="40"/>
      <c r="D28" s="41"/>
      <c r="F28" s="23">
        <v>45741</v>
      </c>
      <c r="G28" s="24">
        <v>2</v>
      </c>
      <c r="H28" s="25">
        <v>0</v>
      </c>
    </row>
    <row r="29" spans="2:11" ht="15" customHeight="1" x14ac:dyDescent="0.25">
      <c r="B29" s="23"/>
      <c r="C29" s="40"/>
      <c r="D29" s="41"/>
      <c r="F29" s="23">
        <v>45742</v>
      </c>
      <c r="G29" s="24">
        <v>2</v>
      </c>
      <c r="H29" s="25">
        <v>0</v>
      </c>
    </row>
    <row r="30" spans="2:11" ht="15" customHeight="1" x14ac:dyDescent="0.25">
      <c r="B30" s="23"/>
      <c r="C30" s="40"/>
      <c r="D30" s="41"/>
      <c r="F30" s="23">
        <v>45743</v>
      </c>
      <c r="G30" s="24">
        <v>2</v>
      </c>
      <c r="H30" s="25">
        <v>1</v>
      </c>
    </row>
    <row r="31" spans="2:11" ht="15" customHeight="1" x14ac:dyDescent="0.25">
      <c r="B31" s="23"/>
      <c r="C31" s="40"/>
      <c r="D31" s="41"/>
      <c r="F31" s="23">
        <v>45744</v>
      </c>
      <c r="G31" s="24">
        <v>2</v>
      </c>
      <c r="H31" s="25">
        <v>2</v>
      </c>
    </row>
    <row r="32" spans="2:11" ht="15" customHeight="1" x14ac:dyDescent="0.25">
      <c r="B32" s="23"/>
      <c r="C32" s="40"/>
      <c r="D32" s="41"/>
      <c r="F32" s="23">
        <v>45745</v>
      </c>
      <c r="G32" s="24">
        <v>2</v>
      </c>
      <c r="H32" s="25">
        <v>2</v>
      </c>
    </row>
    <row r="33" spans="2:8" ht="15" customHeight="1" x14ac:dyDescent="0.25">
      <c r="B33" s="23"/>
      <c r="C33" s="40"/>
      <c r="D33" s="41"/>
      <c r="F33" s="23">
        <v>45746</v>
      </c>
      <c r="G33" s="24">
        <v>2</v>
      </c>
      <c r="H33" s="25">
        <v>2</v>
      </c>
    </row>
    <row r="34" spans="2:8" ht="15" customHeight="1" thickBot="1" x14ac:dyDescent="0.3">
      <c r="B34" s="29"/>
      <c r="C34" s="44"/>
      <c r="D34" s="45"/>
      <c r="F34" s="29">
        <v>45747</v>
      </c>
      <c r="G34" s="30">
        <v>2</v>
      </c>
      <c r="H34" s="31">
        <v>0</v>
      </c>
    </row>
    <row r="35" spans="2:8" s="33" customFormat="1" x14ac:dyDescent="0.25">
      <c r="B35" s="32" t="s">
        <v>25</v>
      </c>
      <c r="C35" s="46">
        <f>SUBTOTAL(109,ExFrais38[Montant 1])</f>
        <v>454.08000000000004</v>
      </c>
      <c r="D35" s="47">
        <f>SUBTOTAL(109,ExFrais38[Montant 2])</f>
        <v>146.36760000000001</v>
      </c>
      <c r="F35" s="34" t="s">
        <v>25</v>
      </c>
      <c r="G35" s="35">
        <f>SUBTOTAL(109,ExRepas39[Repas 1])</f>
        <v>62</v>
      </c>
      <c r="H35" s="36">
        <f>SUBTOTAL(109,ExRepas39[Repas 2])</f>
        <v>27</v>
      </c>
    </row>
  </sheetData>
  <sheetProtection sheet="1" objects="1" scenarios="1"/>
  <mergeCells count="2">
    <mergeCell ref="J2:K2"/>
    <mergeCell ref="J13:K1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RowColHeaders="0" workbookViewId="0">
      <pane ySplit="2" topLeftCell="A3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1" customWidth="1"/>
    <col min="2" max="2" width="21.7109375" style="2" bestFit="1" customWidth="1"/>
    <col min="3" max="3" width="13.7109375" style="3" bestFit="1" customWidth="1"/>
    <col min="4" max="4" width="13.7109375" style="1" bestFit="1" customWidth="1"/>
    <col min="5" max="5" width="3.7109375" style="1" customWidth="1"/>
    <col min="6" max="6" width="22.42578125" style="2" bestFit="1" customWidth="1"/>
    <col min="7" max="8" width="11.28515625" style="1" bestFit="1" customWidth="1"/>
    <col min="9" max="9" width="3.7109375" style="1" customWidth="1"/>
    <col min="10" max="10" width="26.7109375" style="1" bestFit="1" customWidth="1"/>
    <col min="11" max="11" width="10.42578125" style="1" bestFit="1" customWidth="1"/>
    <col min="12" max="16384" width="11.42578125" style="1"/>
  </cols>
  <sheetData>
    <row r="1" spans="2:11" ht="15" customHeight="1" thickBot="1" x14ac:dyDescent="0.3">
      <c r="D1" s="4"/>
      <c r="G1" s="5"/>
      <c r="H1" s="5"/>
    </row>
    <row r="2" spans="2:11" ht="15" customHeight="1" thickBot="1" x14ac:dyDescent="0.3">
      <c r="B2" s="6" t="s">
        <v>0</v>
      </c>
      <c r="C2" s="7" t="s">
        <v>1</v>
      </c>
      <c r="D2" s="8" t="s">
        <v>2</v>
      </c>
      <c r="F2" s="9" t="s">
        <v>3</v>
      </c>
      <c r="G2" s="10" t="s">
        <v>1</v>
      </c>
      <c r="H2" s="8" t="s">
        <v>2</v>
      </c>
      <c r="J2" s="48" t="s">
        <v>4</v>
      </c>
      <c r="K2" s="49"/>
    </row>
    <row r="3" spans="2:11" ht="15" customHeight="1" thickBot="1" x14ac:dyDescent="0.3">
      <c r="B3" s="11" t="s">
        <v>5</v>
      </c>
      <c r="C3" s="12" t="s">
        <v>6</v>
      </c>
      <c r="D3" s="13" t="s">
        <v>7</v>
      </c>
      <c r="F3" s="14" t="s">
        <v>5</v>
      </c>
      <c r="G3" s="15" t="s">
        <v>8</v>
      </c>
      <c r="H3" s="16" t="s">
        <v>9</v>
      </c>
      <c r="J3" s="17" t="s">
        <v>10</v>
      </c>
      <c r="K3" s="18" t="s">
        <v>11</v>
      </c>
    </row>
    <row r="4" spans="2:11" ht="15" customHeight="1" x14ac:dyDescent="0.25">
      <c r="B4" s="19">
        <v>45749</v>
      </c>
      <c r="C4" s="37">
        <v>1.36</v>
      </c>
      <c r="D4" s="38"/>
      <c r="F4" s="19">
        <v>45748</v>
      </c>
      <c r="G4" s="20">
        <v>0</v>
      </c>
      <c r="H4" s="21">
        <v>0</v>
      </c>
      <c r="J4" s="22" t="s">
        <v>12</v>
      </c>
      <c r="K4" s="39">
        <v>1041.22166666667</v>
      </c>
    </row>
    <row r="5" spans="2:11" ht="15" customHeight="1" x14ac:dyDescent="0.25">
      <c r="B5" s="23">
        <v>45751</v>
      </c>
      <c r="C5" s="40">
        <v>31.85</v>
      </c>
      <c r="D5" s="41"/>
      <c r="F5" s="23">
        <v>45749</v>
      </c>
      <c r="G5" s="24">
        <v>1</v>
      </c>
      <c r="H5" s="25">
        <v>-1</v>
      </c>
      <c r="J5" s="26" t="s">
        <v>13</v>
      </c>
      <c r="K5" s="42">
        <v>953.41416666666669</v>
      </c>
    </row>
    <row r="6" spans="2:11" ht="15" customHeight="1" x14ac:dyDescent="0.25">
      <c r="B6" s="23">
        <v>45752</v>
      </c>
      <c r="C6" s="40"/>
      <c r="D6" s="41">
        <v>3.98</v>
      </c>
      <c r="F6" s="23">
        <v>45750</v>
      </c>
      <c r="G6" s="24">
        <v>2</v>
      </c>
      <c r="H6" s="25">
        <v>1</v>
      </c>
      <c r="J6" s="27" t="s">
        <v>14</v>
      </c>
      <c r="K6" s="42">
        <v>87.807500000003301</v>
      </c>
    </row>
    <row r="7" spans="2:11" ht="15" customHeight="1" x14ac:dyDescent="0.25">
      <c r="B7" s="23">
        <v>45754</v>
      </c>
      <c r="C7" s="40">
        <v>36.93</v>
      </c>
      <c r="D7" s="41"/>
      <c r="F7" s="23">
        <v>45751</v>
      </c>
      <c r="G7" s="24">
        <v>2</v>
      </c>
      <c r="H7" s="25">
        <v>0</v>
      </c>
      <c r="J7" s="26" t="s">
        <v>15</v>
      </c>
      <c r="K7" s="42">
        <v>652.17100000000323</v>
      </c>
    </row>
    <row r="8" spans="2:11" ht="15" customHeight="1" x14ac:dyDescent="0.25">
      <c r="B8" s="23">
        <v>45755</v>
      </c>
      <c r="C8" s="40">
        <v>1.99</v>
      </c>
      <c r="D8" s="41"/>
      <c r="F8" s="23">
        <v>45752</v>
      </c>
      <c r="G8" s="24">
        <v>2</v>
      </c>
      <c r="H8" s="25">
        <v>2</v>
      </c>
      <c r="J8" s="26" t="s">
        <v>16</v>
      </c>
      <c r="K8" s="42">
        <v>6.6725229355026396</v>
      </c>
    </row>
    <row r="9" spans="2:11" ht="15" customHeight="1" x14ac:dyDescent="0.25">
      <c r="B9" s="23">
        <v>45755</v>
      </c>
      <c r="C9" s="40">
        <v>20.61</v>
      </c>
      <c r="D9" s="41"/>
      <c r="F9" s="23">
        <v>45753</v>
      </c>
      <c r="G9" s="24">
        <v>2</v>
      </c>
      <c r="H9" s="25">
        <v>2</v>
      </c>
      <c r="J9" s="26" t="s">
        <v>17</v>
      </c>
      <c r="K9" s="43">
        <v>85</v>
      </c>
    </row>
    <row r="10" spans="2:11" ht="15" customHeight="1" x14ac:dyDescent="0.25">
      <c r="B10" s="23">
        <v>45755</v>
      </c>
      <c r="C10" s="40"/>
      <c r="D10" s="41">
        <v>12</v>
      </c>
      <c r="F10" s="23">
        <v>45754</v>
      </c>
      <c r="G10" s="24">
        <v>2</v>
      </c>
      <c r="H10" s="25">
        <v>0</v>
      </c>
      <c r="J10" s="26" t="s">
        <v>18</v>
      </c>
      <c r="K10" s="42">
        <v>7.6726000000000383</v>
      </c>
    </row>
    <row r="11" spans="2:11" ht="15" customHeight="1" x14ac:dyDescent="0.25">
      <c r="B11" s="23">
        <v>45756</v>
      </c>
      <c r="C11" s="40">
        <v>18.22</v>
      </c>
      <c r="D11" s="41"/>
      <c r="F11" s="23">
        <v>45755</v>
      </c>
      <c r="G11" s="24">
        <v>2</v>
      </c>
      <c r="H11" s="25">
        <v>0</v>
      </c>
      <c r="J11" s="26" t="s">
        <v>19</v>
      </c>
      <c r="K11" s="42">
        <v>6.8933191705215453</v>
      </c>
    </row>
    <row r="12" spans="2:11" ht="15" customHeight="1" thickBot="1" x14ac:dyDescent="0.3">
      <c r="B12" s="23">
        <v>45758</v>
      </c>
      <c r="C12" s="40">
        <v>30.67</v>
      </c>
      <c r="D12" s="41"/>
      <c r="F12" s="23">
        <v>45756</v>
      </c>
      <c r="G12" s="24">
        <v>2</v>
      </c>
      <c r="H12" s="25">
        <v>0</v>
      </c>
    </row>
    <row r="13" spans="2:11" ht="15" customHeight="1" thickBot="1" x14ac:dyDescent="0.3">
      <c r="B13" s="23">
        <v>45759</v>
      </c>
      <c r="C13" s="40"/>
      <c r="D13" s="41">
        <v>3.14</v>
      </c>
      <c r="F13" s="23">
        <v>45757</v>
      </c>
      <c r="G13" s="24">
        <v>1</v>
      </c>
      <c r="H13" s="25">
        <v>0</v>
      </c>
      <c r="J13" s="48" t="s">
        <v>20</v>
      </c>
      <c r="K13" s="50"/>
    </row>
    <row r="14" spans="2:11" ht="15" customHeight="1" thickBot="1" x14ac:dyDescent="0.3">
      <c r="B14" s="23">
        <v>45759</v>
      </c>
      <c r="C14" s="40"/>
      <c r="D14" s="41">
        <v>12.469999999999999</v>
      </c>
      <c r="F14" s="23">
        <v>45758</v>
      </c>
      <c r="G14" s="24">
        <v>2</v>
      </c>
      <c r="H14" s="25">
        <v>2</v>
      </c>
      <c r="J14" s="17" t="s">
        <v>10</v>
      </c>
      <c r="K14" s="18" t="s">
        <v>11</v>
      </c>
    </row>
    <row r="15" spans="2:11" ht="15" customHeight="1" x14ac:dyDescent="0.25">
      <c r="B15" s="23">
        <v>45761</v>
      </c>
      <c r="C15" s="40">
        <v>31.38</v>
      </c>
      <c r="D15" s="41"/>
      <c r="F15" s="23">
        <v>45759</v>
      </c>
      <c r="G15" s="24">
        <v>2</v>
      </c>
      <c r="H15" s="25">
        <v>2</v>
      </c>
      <c r="J15" s="22" t="s">
        <v>21</v>
      </c>
      <c r="K15" s="39">
        <v>77.036232933095604</v>
      </c>
    </row>
    <row r="16" spans="2:11" ht="15" customHeight="1" x14ac:dyDescent="0.25">
      <c r="B16" s="23">
        <v>45762</v>
      </c>
      <c r="C16" s="40"/>
      <c r="D16" s="41">
        <v>24.083500000000001</v>
      </c>
      <c r="F16" s="23">
        <v>45760</v>
      </c>
      <c r="G16" s="24">
        <v>2</v>
      </c>
      <c r="H16" s="25">
        <v>2</v>
      </c>
      <c r="J16" s="26" t="s">
        <v>22</v>
      </c>
      <c r="K16" s="43">
        <v>29</v>
      </c>
    </row>
    <row r="17" spans="2:11" ht="15" customHeight="1" x14ac:dyDescent="0.25">
      <c r="B17" s="23">
        <v>45763</v>
      </c>
      <c r="C17" s="40">
        <v>32.97</v>
      </c>
      <c r="D17" s="41"/>
      <c r="F17" s="23">
        <v>45761</v>
      </c>
      <c r="G17" s="24">
        <v>2</v>
      </c>
      <c r="H17" s="25">
        <v>0</v>
      </c>
      <c r="J17" s="28" t="s">
        <v>30</v>
      </c>
      <c r="K17" s="42">
        <v>199.90625594512483</v>
      </c>
    </row>
    <row r="18" spans="2:11" ht="15" customHeight="1" x14ac:dyDescent="0.25">
      <c r="B18" s="23">
        <v>45763</v>
      </c>
      <c r="C18" s="40"/>
      <c r="D18" s="41">
        <v>11.31</v>
      </c>
      <c r="F18" s="23">
        <v>45762</v>
      </c>
      <c r="G18" s="24">
        <v>2</v>
      </c>
      <c r="H18" s="25">
        <v>0</v>
      </c>
      <c r="J18" s="26" t="s">
        <v>23</v>
      </c>
      <c r="K18" s="42">
        <v>128.3135</v>
      </c>
    </row>
    <row r="19" spans="2:11" ht="15" customHeight="1" x14ac:dyDescent="0.25">
      <c r="B19" s="23">
        <v>45765</v>
      </c>
      <c r="C19" s="40">
        <v>37.75</v>
      </c>
      <c r="D19" s="41"/>
      <c r="F19" s="23">
        <v>45763</v>
      </c>
      <c r="G19" s="24">
        <v>2</v>
      </c>
      <c r="H19" s="25">
        <v>0</v>
      </c>
      <c r="J19" s="26" t="s">
        <v>24</v>
      </c>
      <c r="K19" s="42">
        <v>5.4434769879707829</v>
      </c>
    </row>
    <row r="20" spans="2:11" ht="15" customHeight="1" x14ac:dyDescent="0.25">
      <c r="B20" s="23">
        <v>45765</v>
      </c>
      <c r="C20" s="40">
        <v>21.48</v>
      </c>
      <c r="D20" s="41"/>
      <c r="F20" s="23">
        <v>45764</v>
      </c>
      <c r="G20" s="24">
        <v>2</v>
      </c>
      <c r="H20" s="25">
        <v>1</v>
      </c>
    </row>
    <row r="21" spans="2:11" ht="15" customHeight="1" x14ac:dyDescent="0.25">
      <c r="B21" s="23">
        <v>45765</v>
      </c>
      <c r="C21" s="40"/>
      <c r="D21" s="41">
        <v>14.079999999999998</v>
      </c>
      <c r="F21" s="23">
        <v>45765</v>
      </c>
      <c r="G21" s="24">
        <v>2</v>
      </c>
      <c r="H21" s="25">
        <v>2</v>
      </c>
    </row>
    <row r="22" spans="2:11" ht="15" customHeight="1" x14ac:dyDescent="0.25">
      <c r="B22" s="23">
        <v>45769</v>
      </c>
      <c r="C22" s="40">
        <v>77.210000000000008</v>
      </c>
      <c r="D22" s="41"/>
      <c r="F22" s="23">
        <v>45766</v>
      </c>
      <c r="G22" s="24">
        <v>2</v>
      </c>
      <c r="H22" s="25">
        <v>2</v>
      </c>
    </row>
    <row r="23" spans="2:11" ht="15" customHeight="1" x14ac:dyDescent="0.25">
      <c r="B23" s="23">
        <v>45771</v>
      </c>
      <c r="C23" s="40">
        <v>59.17</v>
      </c>
      <c r="D23" s="41"/>
      <c r="F23" s="23">
        <v>45767</v>
      </c>
      <c r="G23" s="24">
        <v>2</v>
      </c>
      <c r="H23" s="25">
        <v>2</v>
      </c>
    </row>
    <row r="24" spans="2:11" ht="15" customHeight="1" x14ac:dyDescent="0.25">
      <c r="B24" s="23">
        <v>45772</v>
      </c>
      <c r="C24" s="40">
        <v>19.96</v>
      </c>
      <c r="D24" s="41"/>
      <c r="F24" s="23">
        <v>45768</v>
      </c>
      <c r="G24" s="24">
        <v>2</v>
      </c>
      <c r="H24" s="25">
        <v>2</v>
      </c>
    </row>
    <row r="25" spans="2:11" ht="15" customHeight="1" x14ac:dyDescent="0.25">
      <c r="B25" s="23">
        <v>45773</v>
      </c>
      <c r="C25" s="40"/>
      <c r="D25" s="41">
        <v>7.8800000000000008</v>
      </c>
      <c r="F25" s="23">
        <v>45769</v>
      </c>
      <c r="G25" s="24">
        <v>2</v>
      </c>
      <c r="H25" s="25">
        <v>0</v>
      </c>
    </row>
    <row r="26" spans="2:11" ht="15" customHeight="1" x14ac:dyDescent="0.25">
      <c r="B26" s="23">
        <v>45775</v>
      </c>
      <c r="C26" s="40"/>
      <c r="D26" s="41">
        <v>39.369999999999997</v>
      </c>
      <c r="F26" s="23">
        <v>45770</v>
      </c>
      <c r="G26" s="24">
        <v>2</v>
      </c>
      <c r="H26" s="25">
        <v>0</v>
      </c>
    </row>
    <row r="27" spans="2:11" ht="15" customHeight="1" x14ac:dyDescent="0.25">
      <c r="B27" s="23">
        <v>45777</v>
      </c>
      <c r="C27" s="40">
        <v>14.500000000000002</v>
      </c>
      <c r="D27" s="41"/>
      <c r="F27" s="23">
        <v>45771</v>
      </c>
      <c r="G27" s="24">
        <v>2</v>
      </c>
      <c r="H27" s="25">
        <v>0</v>
      </c>
    </row>
    <row r="28" spans="2:11" ht="15" customHeight="1" x14ac:dyDescent="0.25">
      <c r="B28" s="23"/>
      <c r="C28" s="40"/>
      <c r="D28" s="41"/>
      <c r="F28" s="23">
        <v>45772</v>
      </c>
      <c r="G28" s="24">
        <v>2</v>
      </c>
      <c r="H28" s="25">
        <v>0</v>
      </c>
    </row>
    <row r="29" spans="2:11" ht="15" customHeight="1" x14ac:dyDescent="0.25">
      <c r="B29" s="23"/>
      <c r="C29" s="40"/>
      <c r="D29" s="41"/>
      <c r="F29" s="23">
        <v>45773</v>
      </c>
      <c r="G29" s="24">
        <v>2</v>
      </c>
      <c r="H29" s="25">
        <v>2</v>
      </c>
    </row>
    <row r="30" spans="2:11" ht="15" customHeight="1" x14ac:dyDescent="0.25">
      <c r="B30" s="23"/>
      <c r="C30" s="40"/>
      <c r="D30" s="41"/>
      <c r="F30" s="23">
        <v>45774</v>
      </c>
      <c r="G30" s="24">
        <v>2</v>
      </c>
      <c r="H30" s="25">
        <v>2</v>
      </c>
    </row>
    <row r="31" spans="2:11" ht="15" customHeight="1" x14ac:dyDescent="0.25">
      <c r="B31" s="23"/>
      <c r="C31" s="40"/>
      <c r="D31" s="41"/>
      <c r="F31" s="23">
        <v>45775</v>
      </c>
      <c r="G31" s="24">
        <v>2</v>
      </c>
      <c r="H31" s="25">
        <v>2</v>
      </c>
    </row>
    <row r="32" spans="2:11" ht="15" customHeight="1" x14ac:dyDescent="0.25">
      <c r="B32" s="23"/>
      <c r="C32" s="40"/>
      <c r="D32" s="41"/>
      <c r="F32" s="23">
        <v>45776</v>
      </c>
      <c r="G32" s="24">
        <v>2</v>
      </c>
      <c r="H32" s="25">
        <v>2</v>
      </c>
    </row>
    <row r="33" spans="2:8" ht="15" customHeight="1" x14ac:dyDescent="0.25">
      <c r="B33" s="23"/>
      <c r="C33" s="40"/>
      <c r="D33" s="41"/>
      <c r="F33" s="23">
        <v>45777</v>
      </c>
      <c r="G33" s="24">
        <v>2</v>
      </c>
      <c r="H33" s="25">
        <v>2</v>
      </c>
    </row>
    <row r="34" spans="2:8" ht="15" customHeight="1" thickBot="1" x14ac:dyDescent="0.3">
      <c r="B34" s="29"/>
      <c r="C34" s="44"/>
      <c r="D34" s="45"/>
      <c r="F34" s="29">
        <v>45778</v>
      </c>
      <c r="G34" s="30">
        <v>0</v>
      </c>
      <c r="H34" s="31">
        <v>0</v>
      </c>
    </row>
    <row r="35" spans="2:8" s="33" customFormat="1" x14ac:dyDescent="0.25">
      <c r="B35" s="32" t="s">
        <v>25</v>
      </c>
      <c r="C35" s="46">
        <f>SUBTOTAL(109,C4:C34)</f>
        <v>436.04999999999995</v>
      </c>
      <c r="D35" s="47">
        <f>SUBTOTAL(109,D4:D34)</f>
        <v>128.3135</v>
      </c>
      <c r="F35" s="34" t="s">
        <v>25</v>
      </c>
      <c r="G35" s="35">
        <f>SUBTOTAL(109,G4:G34)</f>
        <v>56</v>
      </c>
      <c r="H35" s="36">
        <f>SUBTOTAL(109,H4:H34)</f>
        <v>29</v>
      </c>
    </row>
  </sheetData>
  <sheetProtection sheet="1" objects="1" scenarios="1"/>
  <mergeCells count="2">
    <mergeCell ref="J2:K2"/>
    <mergeCell ref="J13:K1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RowColHeaders="0" workbookViewId="0">
      <pane ySplit="2" topLeftCell="A3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1" customWidth="1"/>
    <col min="2" max="2" width="21" style="2" bestFit="1" customWidth="1"/>
    <col min="3" max="3" width="13.7109375" style="3" bestFit="1" customWidth="1"/>
    <col min="4" max="4" width="13.7109375" style="1" bestFit="1" customWidth="1"/>
    <col min="5" max="5" width="3.7109375" style="1" customWidth="1"/>
    <col min="6" max="6" width="21.85546875" style="2" bestFit="1" customWidth="1"/>
    <col min="7" max="8" width="11.28515625" style="1" bestFit="1" customWidth="1"/>
    <col min="9" max="9" width="3.7109375" style="1" customWidth="1"/>
    <col min="10" max="10" width="26.7109375" style="1" bestFit="1" customWidth="1"/>
    <col min="11" max="11" width="10.42578125" style="1" bestFit="1" customWidth="1"/>
    <col min="12" max="16384" width="11.42578125" style="1"/>
  </cols>
  <sheetData>
    <row r="1" spans="2:11" ht="15" customHeight="1" thickBot="1" x14ac:dyDescent="0.3">
      <c r="D1" s="4"/>
      <c r="G1" s="5"/>
      <c r="H1" s="5"/>
    </row>
    <row r="2" spans="2:11" ht="15" customHeight="1" thickBot="1" x14ac:dyDescent="0.3">
      <c r="B2" s="6" t="s">
        <v>0</v>
      </c>
      <c r="C2" s="7" t="s">
        <v>1</v>
      </c>
      <c r="D2" s="8" t="s">
        <v>2</v>
      </c>
      <c r="F2" s="9" t="s">
        <v>3</v>
      </c>
      <c r="G2" s="10" t="s">
        <v>1</v>
      </c>
      <c r="H2" s="8" t="s">
        <v>2</v>
      </c>
      <c r="J2" s="48" t="s">
        <v>4</v>
      </c>
      <c r="K2" s="49"/>
    </row>
    <row r="3" spans="2:11" ht="15" customHeight="1" thickBot="1" x14ac:dyDescent="0.3">
      <c r="B3" s="11" t="s">
        <v>5</v>
      </c>
      <c r="C3" s="12" t="s">
        <v>6</v>
      </c>
      <c r="D3" s="13" t="s">
        <v>7</v>
      </c>
      <c r="F3" s="14" t="s">
        <v>5</v>
      </c>
      <c r="G3" s="15" t="s">
        <v>8</v>
      </c>
      <c r="H3" s="16" t="s">
        <v>9</v>
      </c>
      <c r="J3" s="17" t="s">
        <v>10</v>
      </c>
      <c r="K3" s="18" t="s">
        <v>11</v>
      </c>
    </row>
    <row r="4" spans="2:11" ht="15" customHeight="1" x14ac:dyDescent="0.25">
      <c r="B4" s="19">
        <v>45779</v>
      </c>
      <c r="C4" s="37"/>
      <c r="D4" s="38">
        <v>38.64</v>
      </c>
      <c r="F4" s="19">
        <v>45778</v>
      </c>
      <c r="G4" s="20">
        <v>2</v>
      </c>
      <c r="H4" s="21">
        <v>2</v>
      </c>
      <c r="J4" s="22" t="s">
        <v>12</v>
      </c>
      <c r="K4" s="39">
        <v>953.41416666666703</v>
      </c>
    </row>
    <row r="5" spans="2:11" ht="15" customHeight="1" x14ac:dyDescent="0.25">
      <c r="B5" s="23">
        <v>45780</v>
      </c>
      <c r="C5" s="40"/>
      <c r="D5" s="41">
        <v>22.299999999999997</v>
      </c>
      <c r="F5" s="23">
        <v>45779</v>
      </c>
      <c r="G5" s="24">
        <v>2</v>
      </c>
      <c r="H5" s="25">
        <v>2</v>
      </c>
      <c r="J5" s="26" t="s">
        <v>13</v>
      </c>
      <c r="K5" s="42">
        <v>1057.3980555555559</v>
      </c>
    </row>
    <row r="6" spans="2:11" ht="15" customHeight="1" x14ac:dyDescent="0.25">
      <c r="B6" s="23">
        <v>45780</v>
      </c>
      <c r="C6" s="40"/>
      <c r="D6" s="41">
        <v>18.36</v>
      </c>
      <c r="F6" s="23">
        <v>45780</v>
      </c>
      <c r="G6" s="24">
        <v>2</v>
      </c>
      <c r="H6" s="25">
        <v>2</v>
      </c>
      <c r="J6" s="27" t="s">
        <v>14</v>
      </c>
      <c r="K6" s="42">
        <v>-103.98388888888883</v>
      </c>
    </row>
    <row r="7" spans="2:11" ht="15" customHeight="1" x14ac:dyDescent="0.25">
      <c r="B7" s="23">
        <v>45782</v>
      </c>
      <c r="C7" s="40"/>
      <c r="D7" s="41">
        <v>54.37</v>
      </c>
      <c r="F7" s="23">
        <v>45781</v>
      </c>
      <c r="G7" s="24">
        <v>2</v>
      </c>
      <c r="H7" s="25">
        <v>2</v>
      </c>
      <c r="J7" s="26" t="s">
        <v>15</v>
      </c>
      <c r="K7" s="42">
        <v>723.72611111111121</v>
      </c>
    </row>
    <row r="8" spans="2:11" ht="15" customHeight="1" x14ac:dyDescent="0.25">
      <c r="B8" s="23">
        <v>45784</v>
      </c>
      <c r="C8" s="40">
        <v>15.91</v>
      </c>
      <c r="D8" s="41"/>
      <c r="F8" s="23">
        <v>45782</v>
      </c>
      <c r="G8" s="24">
        <v>2</v>
      </c>
      <c r="H8" s="25">
        <v>2</v>
      </c>
      <c r="J8" s="26" t="s">
        <v>16</v>
      </c>
      <c r="K8" s="42">
        <v>6.8933191705215497</v>
      </c>
    </row>
    <row r="9" spans="2:11" ht="15" customHeight="1" x14ac:dyDescent="0.25">
      <c r="B9" s="23">
        <v>45784</v>
      </c>
      <c r="C9" s="40"/>
      <c r="D9" s="41">
        <v>15.34</v>
      </c>
      <c r="F9" s="23">
        <v>45783</v>
      </c>
      <c r="G9" s="24">
        <v>2</v>
      </c>
      <c r="H9" s="25">
        <v>2</v>
      </c>
      <c r="J9" s="26" t="s">
        <v>17</v>
      </c>
      <c r="K9" s="43">
        <v>109</v>
      </c>
    </row>
    <row r="10" spans="2:11" ht="15" customHeight="1" x14ac:dyDescent="0.25">
      <c r="B10" s="23">
        <v>45784</v>
      </c>
      <c r="C10" s="40"/>
      <c r="D10" s="41">
        <v>31.57</v>
      </c>
      <c r="F10" s="23">
        <v>45784</v>
      </c>
      <c r="G10" s="24">
        <v>2</v>
      </c>
      <c r="H10" s="25">
        <v>2</v>
      </c>
      <c r="J10" s="26" t="s">
        <v>18</v>
      </c>
      <c r="K10" s="42">
        <v>6.6396890927624881</v>
      </c>
    </row>
    <row r="11" spans="2:11" ht="15" customHeight="1" x14ac:dyDescent="0.25">
      <c r="B11" s="23">
        <v>45786</v>
      </c>
      <c r="C11" s="40">
        <v>52.6</v>
      </c>
      <c r="D11" s="41"/>
      <c r="F11" s="23">
        <v>45785</v>
      </c>
      <c r="G11" s="24">
        <v>2</v>
      </c>
      <c r="H11" s="25">
        <v>2</v>
      </c>
      <c r="J11" s="26" t="s">
        <v>19</v>
      </c>
      <c r="K11" s="42">
        <v>6.8257258246151</v>
      </c>
    </row>
    <row r="12" spans="2:11" ht="15" customHeight="1" thickBot="1" x14ac:dyDescent="0.3">
      <c r="B12" s="23">
        <v>45790</v>
      </c>
      <c r="C12" s="40"/>
      <c r="D12" s="41">
        <v>56.92</v>
      </c>
      <c r="F12" s="23">
        <v>45786</v>
      </c>
      <c r="G12" s="24">
        <v>2</v>
      </c>
      <c r="H12" s="25">
        <v>2</v>
      </c>
    </row>
    <row r="13" spans="2:11" ht="15" customHeight="1" thickBot="1" x14ac:dyDescent="0.3">
      <c r="B13" s="23">
        <v>45791</v>
      </c>
      <c r="C13" s="40"/>
      <c r="D13" s="41">
        <v>77.7</v>
      </c>
      <c r="F13" s="23">
        <v>45787</v>
      </c>
      <c r="G13" s="24">
        <v>2</v>
      </c>
      <c r="H13" s="25">
        <v>2</v>
      </c>
      <c r="J13" s="48" t="s">
        <v>20</v>
      </c>
      <c r="K13" s="50"/>
    </row>
    <row r="14" spans="2:11" ht="15" customHeight="1" thickBot="1" x14ac:dyDescent="0.3">
      <c r="B14" s="23">
        <v>45791</v>
      </c>
      <c r="C14" s="40"/>
      <c r="D14" s="41">
        <v>44.94</v>
      </c>
      <c r="F14" s="23">
        <v>45788</v>
      </c>
      <c r="G14" s="24">
        <v>2</v>
      </c>
      <c r="H14" s="25">
        <v>2</v>
      </c>
      <c r="J14" s="17" t="s">
        <v>10</v>
      </c>
      <c r="K14" s="18" t="s">
        <v>11</v>
      </c>
    </row>
    <row r="15" spans="2:11" ht="15" customHeight="1" x14ac:dyDescent="0.25">
      <c r="B15" s="23">
        <v>45792</v>
      </c>
      <c r="C15" s="40">
        <v>43.1</v>
      </c>
      <c r="D15" s="41"/>
      <c r="F15" s="23">
        <v>45789</v>
      </c>
      <c r="G15" s="24">
        <v>2</v>
      </c>
      <c r="H15" s="25">
        <v>2</v>
      </c>
      <c r="J15" s="22" t="s">
        <v>21</v>
      </c>
      <c r="K15" s="39">
        <v>5.4434769879707803</v>
      </c>
    </row>
    <row r="16" spans="2:11" ht="15" customHeight="1" x14ac:dyDescent="0.25">
      <c r="B16" s="23">
        <v>45792</v>
      </c>
      <c r="C16" s="40">
        <v>84.95</v>
      </c>
      <c r="D16" s="41"/>
      <c r="F16" s="23">
        <v>45790</v>
      </c>
      <c r="G16" s="24">
        <v>2</v>
      </c>
      <c r="H16" s="25">
        <v>2</v>
      </c>
      <c r="J16" s="26" t="s">
        <v>22</v>
      </c>
      <c r="K16" s="43">
        <v>47</v>
      </c>
    </row>
    <row r="17" spans="2:11" ht="15" customHeight="1" x14ac:dyDescent="0.25">
      <c r="B17" s="23">
        <v>45796</v>
      </c>
      <c r="C17" s="40">
        <v>78.69</v>
      </c>
      <c r="D17" s="41"/>
      <c r="F17" s="23">
        <v>45791</v>
      </c>
      <c r="G17" s="24">
        <v>2</v>
      </c>
      <c r="H17" s="25">
        <v>2</v>
      </c>
      <c r="J17" s="28" t="s">
        <v>31</v>
      </c>
      <c r="K17" s="42">
        <v>320.80911375690971</v>
      </c>
    </row>
    <row r="18" spans="2:11" ht="15" customHeight="1" x14ac:dyDescent="0.25">
      <c r="B18" s="23">
        <v>45798</v>
      </c>
      <c r="C18" s="40">
        <v>21.81</v>
      </c>
      <c r="D18" s="41"/>
      <c r="F18" s="23">
        <v>45792</v>
      </c>
      <c r="G18" s="24">
        <v>2</v>
      </c>
      <c r="H18" s="25">
        <v>2</v>
      </c>
      <c r="J18" s="26" t="s">
        <v>23</v>
      </c>
      <c r="K18" s="42">
        <v>402.28999999999996</v>
      </c>
    </row>
    <row r="19" spans="2:11" ht="15" customHeight="1" x14ac:dyDescent="0.25">
      <c r="B19" s="23">
        <v>45799</v>
      </c>
      <c r="C19" s="40"/>
      <c r="D19" s="41">
        <v>1.95</v>
      </c>
      <c r="F19" s="23">
        <v>45793</v>
      </c>
      <c r="G19" s="24">
        <v>2</v>
      </c>
      <c r="H19" s="25">
        <v>2</v>
      </c>
      <c r="J19" s="26" t="s">
        <v>24</v>
      </c>
      <c r="K19" s="42">
        <v>86.924363231061022</v>
      </c>
    </row>
    <row r="20" spans="2:11" ht="15" customHeight="1" x14ac:dyDescent="0.25">
      <c r="B20" s="23">
        <v>45799</v>
      </c>
      <c r="C20" s="40"/>
      <c r="D20" s="41">
        <v>24.560000000000002</v>
      </c>
      <c r="F20" s="23">
        <v>45794</v>
      </c>
      <c r="G20" s="24">
        <v>2</v>
      </c>
      <c r="H20" s="25">
        <v>2</v>
      </c>
    </row>
    <row r="21" spans="2:11" ht="15" customHeight="1" x14ac:dyDescent="0.25">
      <c r="B21" s="23">
        <v>45800</v>
      </c>
      <c r="C21" s="40">
        <v>26</v>
      </c>
      <c r="D21" s="41"/>
      <c r="F21" s="23">
        <v>45795</v>
      </c>
      <c r="G21" s="24">
        <v>2</v>
      </c>
      <c r="H21" s="25">
        <v>2</v>
      </c>
    </row>
    <row r="22" spans="2:11" ht="15" customHeight="1" x14ac:dyDescent="0.25">
      <c r="B22" s="23">
        <v>45801</v>
      </c>
      <c r="C22" s="40">
        <v>15.43</v>
      </c>
      <c r="D22" s="41"/>
      <c r="F22" s="23">
        <v>45796</v>
      </c>
      <c r="G22" s="24">
        <v>2</v>
      </c>
      <c r="H22" s="25">
        <v>0</v>
      </c>
    </row>
    <row r="23" spans="2:11" ht="15" customHeight="1" x14ac:dyDescent="0.25">
      <c r="B23" s="23">
        <v>45801</v>
      </c>
      <c r="C23" s="40">
        <v>29.74</v>
      </c>
      <c r="D23" s="41"/>
      <c r="F23" s="23">
        <v>45797</v>
      </c>
      <c r="G23" s="24">
        <v>2</v>
      </c>
      <c r="H23" s="25">
        <v>0</v>
      </c>
    </row>
    <row r="24" spans="2:11" ht="15" customHeight="1" x14ac:dyDescent="0.25">
      <c r="B24" s="23">
        <v>45803</v>
      </c>
      <c r="C24" s="40"/>
      <c r="D24" s="41">
        <v>-5.18</v>
      </c>
      <c r="F24" s="23">
        <v>45798</v>
      </c>
      <c r="G24" s="24">
        <v>2</v>
      </c>
      <c r="H24" s="25">
        <v>0</v>
      </c>
    </row>
    <row r="25" spans="2:11" ht="15" customHeight="1" x14ac:dyDescent="0.25">
      <c r="B25" s="23">
        <v>45805</v>
      </c>
      <c r="C25" s="40">
        <v>54.43</v>
      </c>
      <c r="D25" s="41"/>
      <c r="F25" s="23">
        <v>45799</v>
      </c>
      <c r="G25" s="24">
        <v>2</v>
      </c>
      <c r="H25" s="25">
        <v>0</v>
      </c>
    </row>
    <row r="26" spans="2:11" ht="15" customHeight="1" x14ac:dyDescent="0.25">
      <c r="B26" s="23">
        <v>45805</v>
      </c>
      <c r="C26" s="40"/>
      <c r="D26" s="41">
        <v>5.96</v>
      </c>
      <c r="F26" s="23">
        <v>45800</v>
      </c>
      <c r="G26" s="24">
        <v>2</v>
      </c>
      <c r="H26" s="25">
        <v>1</v>
      </c>
    </row>
    <row r="27" spans="2:11" ht="15" customHeight="1" x14ac:dyDescent="0.25">
      <c r="B27" s="23">
        <v>45805</v>
      </c>
      <c r="C27" s="40"/>
      <c r="D27" s="41">
        <v>7</v>
      </c>
      <c r="F27" s="23">
        <v>45801</v>
      </c>
      <c r="G27" s="24">
        <v>2</v>
      </c>
      <c r="H27" s="25">
        <v>2</v>
      </c>
    </row>
    <row r="28" spans="2:11" ht="15" customHeight="1" x14ac:dyDescent="0.25">
      <c r="B28" s="23">
        <v>45806</v>
      </c>
      <c r="C28" s="40"/>
      <c r="D28" s="41">
        <v>7.86</v>
      </c>
      <c r="F28" s="23">
        <v>45802</v>
      </c>
      <c r="G28" s="24">
        <v>2</v>
      </c>
      <c r="H28" s="25">
        <v>2</v>
      </c>
    </row>
    <row r="29" spans="2:11" ht="15" customHeight="1" x14ac:dyDescent="0.25">
      <c r="B29" s="23">
        <v>45807</v>
      </c>
      <c r="C29" s="40">
        <v>2.76</v>
      </c>
      <c r="D29" s="41"/>
      <c r="F29" s="23">
        <v>45803</v>
      </c>
      <c r="G29" s="24">
        <v>2</v>
      </c>
      <c r="H29" s="25">
        <v>0</v>
      </c>
    </row>
    <row r="30" spans="2:11" ht="15" customHeight="1" x14ac:dyDescent="0.25">
      <c r="B30" s="23"/>
      <c r="C30" s="40"/>
      <c r="D30" s="41"/>
      <c r="F30" s="23">
        <v>45804</v>
      </c>
      <c r="G30" s="24">
        <v>2</v>
      </c>
      <c r="H30" s="25">
        <v>0</v>
      </c>
    </row>
    <row r="31" spans="2:11" ht="15" customHeight="1" x14ac:dyDescent="0.25">
      <c r="B31" s="23"/>
      <c r="C31" s="40"/>
      <c r="D31" s="41"/>
      <c r="F31" s="23">
        <v>45805</v>
      </c>
      <c r="G31" s="24">
        <v>2</v>
      </c>
      <c r="H31" s="25">
        <v>0</v>
      </c>
    </row>
    <row r="32" spans="2:11" ht="15" customHeight="1" x14ac:dyDescent="0.25">
      <c r="B32" s="23"/>
      <c r="C32" s="40"/>
      <c r="D32" s="41"/>
      <c r="F32" s="23">
        <v>45806</v>
      </c>
      <c r="G32" s="24">
        <v>2</v>
      </c>
      <c r="H32" s="25">
        <v>2</v>
      </c>
    </row>
    <row r="33" spans="2:8" ht="15" customHeight="1" x14ac:dyDescent="0.25">
      <c r="B33" s="23"/>
      <c r="C33" s="40"/>
      <c r="D33" s="41"/>
      <c r="F33" s="23">
        <v>45807</v>
      </c>
      <c r="G33" s="24">
        <v>2</v>
      </c>
      <c r="H33" s="25">
        <v>2</v>
      </c>
    </row>
    <row r="34" spans="2:8" ht="15" customHeight="1" thickBot="1" x14ac:dyDescent="0.3">
      <c r="B34" s="29"/>
      <c r="C34" s="44"/>
      <c r="D34" s="45"/>
      <c r="F34" s="29">
        <v>45808</v>
      </c>
      <c r="G34" s="30">
        <v>2</v>
      </c>
      <c r="H34" s="31">
        <v>2</v>
      </c>
    </row>
    <row r="35" spans="2:8" s="33" customFormat="1" x14ac:dyDescent="0.25">
      <c r="B35" s="32" t="s">
        <v>25</v>
      </c>
      <c r="C35" s="46">
        <f>SUBTOTAL(109,ExFrais46[Montant 1])</f>
        <v>425.42</v>
      </c>
      <c r="D35" s="47">
        <f>SUBTOTAL(109,ExFrais46[Montant 2])</f>
        <v>402.28999999999996</v>
      </c>
      <c r="F35" s="34" t="s">
        <v>25</v>
      </c>
      <c r="G35" s="35">
        <f>SUBTOTAL(109,ExRepas47[Repas 1])</f>
        <v>62</v>
      </c>
      <c r="H35" s="36">
        <f>SUBTOTAL(109,ExRepas47[Repas 2])</f>
        <v>47</v>
      </c>
    </row>
  </sheetData>
  <sheetProtection sheet="1" objects="1" scenarios="1"/>
  <mergeCells count="2">
    <mergeCell ref="J2:K2"/>
    <mergeCell ref="J13:K1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RowColHeaders="0" workbookViewId="0">
      <pane ySplit="2" topLeftCell="A3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1" customWidth="1"/>
    <col min="2" max="2" width="21.28515625" style="2" bestFit="1" customWidth="1"/>
    <col min="3" max="3" width="13.7109375" style="3" bestFit="1" customWidth="1"/>
    <col min="4" max="4" width="13.7109375" style="1" bestFit="1" customWidth="1"/>
    <col min="5" max="5" width="3.7109375" style="1" customWidth="1"/>
    <col min="6" max="6" width="22" style="2" bestFit="1" customWidth="1"/>
    <col min="7" max="8" width="11.28515625" style="1" bestFit="1" customWidth="1"/>
    <col min="9" max="9" width="3.7109375" style="1" customWidth="1"/>
    <col min="10" max="10" width="26.7109375" style="1" bestFit="1" customWidth="1"/>
    <col min="11" max="11" width="10.42578125" style="1" bestFit="1" customWidth="1"/>
    <col min="12" max="16384" width="11.42578125" style="1"/>
  </cols>
  <sheetData>
    <row r="1" spans="2:11" ht="15" customHeight="1" thickBot="1" x14ac:dyDescent="0.3">
      <c r="D1" s="4"/>
      <c r="G1" s="5"/>
      <c r="H1" s="5"/>
    </row>
    <row r="2" spans="2:11" ht="15" customHeight="1" thickBot="1" x14ac:dyDescent="0.3">
      <c r="B2" s="6" t="s">
        <v>0</v>
      </c>
      <c r="C2" s="7" t="s">
        <v>1</v>
      </c>
      <c r="D2" s="8" t="s">
        <v>2</v>
      </c>
      <c r="F2" s="9" t="s">
        <v>3</v>
      </c>
      <c r="G2" s="10" t="s">
        <v>1</v>
      </c>
      <c r="H2" s="8" t="s">
        <v>2</v>
      </c>
      <c r="J2" s="48" t="s">
        <v>4</v>
      </c>
      <c r="K2" s="49"/>
    </row>
    <row r="3" spans="2:11" ht="15" customHeight="1" thickBot="1" x14ac:dyDescent="0.3">
      <c r="B3" s="11" t="s">
        <v>5</v>
      </c>
      <c r="C3" s="12" t="s">
        <v>6</v>
      </c>
      <c r="D3" s="13" t="s">
        <v>7</v>
      </c>
      <c r="F3" s="14" t="s">
        <v>5</v>
      </c>
      <c r="G3" s="15" t="s">
        <v>8</v>
      </c>
      <c r="H3" s="16" t="s">
        <v>9</v>
      </c>
      <c r="J3" s="17" t="s">
        <v>10</v>
      </c>
      <c r="K3" s="18" t="s">
        <v>11</v>
      </c>
    </row>
    <row r="4" spans="2:11" ht="15" customHeight="1" x14ac:dyDescent="0.25">
      <c r="B4" s="19">
        <v>45810</v>
      </c>
      <c r="C4" s="37">
        <v>39.65</v>
      </c>
      <c r="D4" s="38"/>
      <c r="F4" s="19">
        <v>45809</v>
      </c>
      <c r="G4" s="20">
        <v>2</v>
      </c>
      <c r="H4" s="21">
        <v>2</v>
      </c>
      <c r="J4" s="22" t="s">
        <v>12</v>
      </c>
      <c r="K4" s="39">
        <v>1057.3980555555599</v>
      </c>
    </row>
    <row r="5" spans="2:11" ht="15" customHeight="1" x14ac:dyDescent="0.25">
      <c r="B5" s="23">
        <v>45812</v>
      </c>
      <c r="C5" s="40"/>
      <c r="D5" s="41">
        <v>7.08</v>
      </c>
      <c r="F5" s="23">
        <v>45810</v>
      </c>
      <c r="G5" s="24">
        <v>2</v>
      </c>
      <c r="H5" s="25">
        <v>0</v>
      </c>
      <c r="J5" s="26" t="s">
        <v>13</v>
      </c>
      <c r="K5" s="42">
        <v>1016.1405555555558</v>
      </c>
    </row>
    <row r="6" spans="2:11" ht="15" customHeight="1" x14ac:dyDescent="0.25">
      <c r="B6" s="23">
        <v>45813</v>
      </c>
      <c r="C6" s="40">
        <v>34.36</v>
      </c>
      <c r="D6" s="41"/>
      <c r="F6" s="23">
        <v>45811</v>
      </c>
      <c r="G6" s="24">
        <v>2</v>
      </c>
      <c r="H6" s="25">
        <v>0</v>
      </c>
      <c r="J6" s="27" t="s">
        <v>14</v>
      </c>
      <c r="K6" s="42">
        <v>41.257500000004143</v>
      </c>
    </row>
    <row r="7" spans="2:11" ht="15" customHeight="1" x14ac:dyDescent="0.25">
      <c r="B7" s="23">
        <v>45815</v>
      </c>
      <c r="C7" s="40">
        <v>45.22</v>
      </c>
      <c r="D7" s="41"/>
      <c r="F7" s="23">
        <v>45812</v>
      </c>
      <c r="G7" s="24">
        <v>2</v>
      </c>
      <c r="H7" s="25">
        <v>0</v>
      </c>
      <c r="J7" s="26" t="s">
        <v>15</v>
      </c>
      <c r="K7" s="42">
        <v>574.33750000000407</v>
      </c>
    </row>
    <row r="8" spans="2:11" ht="15" customHeight="1" x14ac:dyDescent="0.25">
      <c r="B8" s="23">
        <v>45818</v>
      </c>
      <c r="C8" s="40"/>
      <c r="D8" s="41">
        <v>10.789999999999997</v>
      </c>
      <c r="F8" s="23">
        <v>45813</v>
      </c>
      <c r="G8" s="24">
        <v>2</v>
      </c>
      <c r="H8" s="25">
        <v>0</v>
      </c>
      <c r="J8" s="26" t="s">
        <v>16</v>
      </c>
      <c r="K8" s="42">
        <v>6.8257258246151</v>
      </c>
    </row>
    <row r="9" spans="2:11" ht="15" customHeight="1" x14ac:dyDescent="0.25">
      <c r="B9" s="23">
        <v>45819</v>
      </c>
      <c r="C9" s="40"/>
      <c r="D9" s="41">
        <v>11.38</v>
      </c>
      <c r="F9" s="23">
        <v>45814</v>
      </c>
      <c r="G9" s="24">
        <v>2</v>
      </c>
      <c r="H9" s="25">
        <v>0</v>
      </c>
      <c r="J9" s="26" t="s">
        <v>17</v>
      </c>
      <c r="K9" s="43">
        <v>81</v>
      </c>
    </row>
    <row r="10" spans="2:11" ht="15" customHeight="1" x14ac:dyDescent="0.25">
      <c r="B10" s="23">
        <v>45820</v>
      </c>
      <c r="C10" s="40">
        <v>74.97</v>
      </c>
      <c r="D10" s="41"/>
      <c r="F10" s="23">
        <v>45815</v>
      </c>
      <c r="G10" s="24">
        <v>2</v>
      </c>
      <c r="H10" s="25">
        <v>2</v>
      </c>
      <c r="J10" s="26" t="s">
        <v>18</v>
      </c>
      <c r="K10" s="42">
        <v>7.0905864197531363</v>
      </c>
    </row>
    <row r="11" spans="2:11" ht="15" customHeight="1" x14ac:dyDescent="0.25">
      <c r="B11" s="23">
        <v>45821</v>
      </c>
      <c r="C11" s="40">
        <v>41.95</v>
      </c>
      <c r="D11" s="41"/>
      <c r="F11" s="23">
        <v>45816</v>
      </c>
      <c r="G11" s="24">
        <v>2</v>
      </c>
      <c r="H11" s="25">
        <v>2</v>
      </c>
      <c r="J11" s="26" t="s">
        <v>19</v>
      </c>
      <c r="K11" s="42">
        <v>6.882034770038147</v>
      </c>
    </row>
    <row r="12" spans="2:11" ht="15" customHeight="1" thickBot="1" x14ac:dyDescent="0.3">
      <c r="B12" s="23">
        <v>45821</v>
      </c>
      <c r="C12" s="40">
        <v>12.23</v>
      </c>
      <c r="D12" s="41"/>
      <c r="F12" s="23">
        <v>45817</v>
      </c>
      <c r="G12" s="24">
        <v>2</v>
      </c>
      <c r="H12" s="25">
        <v>2</v>
      </c>
    </row>
    <row r="13" spans="2:11" ht="15" customHeight="1" thickBot="1" x14ac:dyDescent="0.3">
      <c r="B13" s="23">
        <v>45825</v>
      </c>
      <c r="C13" s="40"/>
      <c r="D13" s="41">
        <v>9.73</v>
      </c>
      <c r="F13" s="23">
        <v>45818</v>
      </c>
      <c r="G13" s="24">
        <v>2</v>
      </c>
      <c r="H13" s="25">
        <v>0</v>
      </c>
      <c r="J13" s="48" t="s">
        <v>20</v>
      </c>
      <c r="K13" s="50"/>
    </row>
    <row r="14" spans="2:11" ht="15" customHeight="1" thickBot="1" x14ac:dyDescent="0.3">
      <c r="B14" s="23">
        <v>45825</v>
      </c>
      <c r="C14" s="40">
        <v>77.64</v>
      </c>
      <c r="D14" s="41"/>
      <c r="F14" s="23">
        <v>45819</v>
      </c>
      <c r="G14" s="24">
        <v>2</v>
      </c>
      <c r="H14" s="25">
        <v>0</v>
      </c>
      <c r="J14" s="17" t="s">
        <v>10</v>
      </c>
      <c r="K14" s="18" t="s">
        <v>11</v>
      </c>
    </row>
    <row r="15" spans="2:11" ht="15" customHeight="1" x14ac:dyDescent="0.25">
      <c r="B15" s="23">
        <v>45828</v>
      </c>
      <c r="C15" s="40">
        <v>41.27</v>
      </c>
      <c r="D15" s="41"/>
      <c r="F15" s="23">
        <v>45820</v>
      </c>
      <c r="G15" s="24">
        <v>2</v>
      </c>
      <c r="H15" s="25">
        <v>0</v>
      </c>
      <c r="J15" s="22" t="s">
        <v>21</v>
      </c>
      <c r="K15" s="39">
        <v>86.924363231060994</v>
      </c>
    </row>
    <row r="16" spans="2:11" ht="15" customHeight="1" x14ac:dyDescent="0.25">
      <c r="B16" s="23">
        <v>45828</v>
      </c>
      <c r="C16" s="40">
        <v>1</v>
      </c>
      <c r="D16" s="41">
        <v>15</v>
      </c>
      <c r="F16" s="23">
        <v>45821</v>
      </c>
      <c r="G16" s="24">
        <v>2</v>
      </c>
      <c r="H16" s="25">
        <v>0</v>
      </c>
      <c r="J16" s="26" t="s">
        <v>22</v>
      </c>
      <c r="K16" s="43">
        <v>22</v>
      </c>
    </row>
    <row r="17" spans="2:11" ht="15" customHeight="1" x14ac:dyDescent="0.25">
      <c r="B17" s="23">
        <v>45829</v>
      </c>
      <c r="C17" s="40"/>
      <c r="D17" s="41">
        <v>8.49</v>
      </c>
      <c r="F17" s="23">
        <v>45822</v>
      </c>
      <c r="G17" s="24">
        <v>2</v>
      </c>
      <c r="H17" s="25">
        <v>2</v>
      </c>
      <c r="J17" s="28" t="s">
        <v>32</v>
      </c>
      <c r="K17" s="42">
        <v>151.40476494083924</v>
      </c>
    </row>
    <row r="18" spans="2:11" ht="15" customHeight="1" x14ac:dyDescent="0.25">
      <c r="B18" s="23">
        <v>45829</v>
      </c>
      <c r="C18" s="40">
        <v>16.77</v>
      </c>
      <c r="D18" s="41"/>
      <c r="F18" s="23">
        <v>45823</v>
      </c>
      <c r="G18" s="24">
        <v>2</v>
      </c>
      <c r="H18" s="25">
        <v>2</v>
      </c>
      <c r="J18" s="26" t="s">
        <v>23</v>
      </c>
      <c r="K18" s="42">
        <v>86.75</v>
      </c>
    </row>
    <row r="19" spans="2:11" ht="15" customHeight="1" x14ac:dyDescent="0.25">
      <c r="B19" s="23">
        <v>45832</v>
      </c>
      <c r="C19" s="40">
        <v>34.61</v>
      </c>
      <c r="D19" s="41"/>
      <c r="F19" s="23">
        <v>45824</v>
      </c>
      <c r="G19" s="24">
        <v>2</v>
      </c>
      <c r="H19" s="25">
        <v>0</v>
      </c>
      <c r="J19" s="26" t="s">
        <v>24</v>
      </c>
      <c r="K19" s="42">
        <v>22.269598290221751</v>
      </c>
    </row>
    <row r="20" spans="2:11" ht="15" customHeight="1" x14ac:dyDescent="0.25">
      <c r="B20" s="23">
        <v>45833</v>
      </c>
      <c r="C20" s="40"/>
      <c r="D20" s="41">
        <v>13.2</v>
      </c>
      <c r="F20" s="23">
        <v>45825</v>
      </c>
      <c r="G20" s="24">
        <v>2</v>
      </c>
      <c r="H20" s="25">
        <v>0</v>
      </c>
    </row>
    <row r="21" spans="2:11" ht="15" customHeight="1" x14ac:dyDescent="0.25">
      <c r="B21" s="23">
        <v>45834</v>
      </c>
      <c r="C21" s="40">
        <v>18.37</v>
      </c>
      <c r="D21" s="41"/>
      <c r="F21" s="23">
        <v>45826</v>
      </c>
      <c r="G21" s="24">
        <v>2</v>
      </c>
      <c r="H21" s="25">
        <v>0</v>
      </c>
    </row>
    <row r="22" spans="2:11" ht="15" customHeight="1" x14ac:dyDescent="0.25">
      <c r="B22" s="23">
        <v>45836</v>
      </c>
      <c r="C22" s="40">
        <v>8.2899999999999991</v>
      </c>
      <c r="D22" s="41"/>
      <c r="F22" s="23">
        <v>45827</v>
      </c>
      <c r="G22" s="24">
        <v>2</v>
      </c>
      <c r="H22" s="25">
        <v>0</v>
      </c>
    </row>
    <row r="23" spans="2:11" ht="15" customHeight="1" x14ac:dyDescent="0.25">
      <c r="B23" s="23">
        <v>45838</v>
      </c>
      <c r="C23" s="40"/>
      <c r="D23" s="41">
        <v>11.08</v>
      </c>
      <c r="F23" s="23">
        <v>45828</v>
      </c>
      <c r="G23" s="24">
        <v>2</v>
      </c>
      <c r="H23" s="25">
        <v>1</v>
      </c>
    </row>
    <row r="24" spans="2:11" ht="15" customHeight="1" x14ac:dyDescent="0.25">
      <c r="B24" s="23"/>
      <c r="C24" s="40"/>
      <c r="D24" s="41"/>
      <c r="F24" s="23">
        <v>45829</v>
      </c>
      <c r="G24" s="24">
        <v>2</v>
      </c>
      <c r="H24" s="25">
        <v>2</v>
      </c>
    </row>
    <row r="25" spans="2:11" ht="15" customHeight="1" x14ac:dyDescent="0.25">
      <c r="B25" s="23"/>
      <c r="C25" s="40"/>
      <c r="D25" s="41"/>
      <c r="F25" s="23">
        <v>45830</v>
      </c>
      <c r="G25" s="24">
        <v>1</v>
      </c>
      <c r="H25" s="25">
        <v>1</v>
      </c>
    </row>
    <row r="26" spans="2:11" ht="15" customHeight="1" x14ac:dyDescent="0.25">
      <c r="B26" s="23"/>
      <c r="C26" s="40"/>
      <c r="D26" s="41"/>
      <c r="F26" s="23">
        <v>45831</v>
      </c>
      <c r="G26" s="24">
        <v>2</v>
      </c>
      <c r="H26" s="25">
        <v>0</v>
      </c>
    </row>
    <row r="27" spans="2:11" ht="15" customHeight="1" x14ac:dyDescent="0.25">
      <c r="B27" s="23"/>
      <c r="C27" s="40"/>
      <c r="D27" s="41"/>
      <c r="F27" s="23">
        <v>45832</v>
      </c>
      <c r="G27" s="24">
        <v>2</v>
      </c>
      <c r="H27" s="25">
        <v>0</v>
      </c>
    </row>
    <row r="28" spans="2:11" ht="15" customHeight="1" x14ac:dyDescent="0.25">
      <c r="B28" s="23"/>
      <c r="C28" s="40"/>
      <c r="D28" s="41"/>
      <c r="F28" s="23">
        <v>45833</v>
      </c>
      <c r="G28" s="24">
        <v>2</v>
      </c>
      <c r="H28" s="25">
        <v>0</v>
      </c>
    </row>
    <row r="29" spans="2:11" ht="15" customHeight="1" x14ac:dyDescent="0.25">
      <c r="B29" s="23"/>
      <c r="C29" s="40"/>
      <c r="D29" s="41"/>
      <c r="F29" s="23">
        <v>45834</v>
      </c>
      <c r="G29" s="24">
        <v>2</v>
      </c>
      <c r="H29" s="25">
        <v>0</v>
      </c>
    </row>
    <row r="30" spans="2:11" ht="15" customHeight="1" x14ac:dyDescent="0.25">
      <c r="B30" s="23"/>
      <c r="C30" s="40"/>
      <c r="D30" s="41"/>
      <c r="F30" s="23">
        <v>45835</v>
      </c>
      <c r="G30" s="24">
        <v>2</v>
      </c>
      <c r="H30" s="25">
        <v>0</v>
      </c>
    </row>
    <row r="31" spans="2:11" ht="15" customHeight="1" x14ac:dyDescent="0.25">
      <c r="B31" s="23"/>
      <c r="C31" s="40"/>
      <c r="D31" s="41"/>
      <c r="F31" s="23">
        <v>45836</v>
      </c>
      <c r="G31" s="24">
        <v>2</v>
      </c>
      <c r="H31" s="25">
        <v>2</v>
      </c>
    </row>
    <row r="32" spans="2:11" ht="15" customHeight="1" x14ac:dyDescent="0.25">
      <c r="B32" s="23"/>
      <c r="C32" s="40"/>
      <c r="D32" s="41"/>
      <c r="F32" s="23">
        <v>45837</v>
      </c>
      <c r="G32" s="24">
        <v>2</v>
      </c>
      <c r="H32" s="25">
        <v>2</v>
      </c>
    </row>
    <row r="33" spans="2:8" ht="15" customHeight="1" x14ac:dyDescent="0.25">
      <c r="B33" s="23"/>
      <c r="C33" s="40"/>
      <c r="D33" s="41"/>
      <c r="F33" s="23">
        <v>45838</v>
      </c>
      <c r="G33" s="24">
        <v>2</v>
      </c>
      <c r="H33" s="25">
        <v>2</v>
      </c>
    </row>
    <row r="34" spans="2:8" ht="15" customHeight="1" thickBot="1" x14ac:dyDescent="0.3">
      <c r="B34" s="29"/>
      <c r="C34" s="44"/>
      <c r="D34" s="45"/>
      <c r="F34" s="29">
        <v>45839</v>
      </c>
      <c r="G34" s="30">
        <v>0</v>
      </c>
      <c r="H34" s="31">
        <v>0</v>
      </c>
    </row>
    <row r="35" spans="2:8" s="33" customFormat="1" x14ac:dyDescent="0.25">
      <c r="B35" s="32" t="s">
        <v>25</v>
      </c>
      <c r="C35" s="46">
        <f>SUBTOTAL(109,C4:C34)</f>
        <v>446.33</v>
      </c>
      <c r="D35" s="47">
        <f>SUBTOTAL(109,D4:D34)</f>
        <v>86.75</v>
      </c>
      <c r="F35" s="34" t="s">
        <v>25</v>
      </c>
      <c r="G35" s="35">
        <f>SUBTOTAL(109,G4:G34)</f>
        <v>59</v>
      </c>
      <c r="H35" s="36">
        <f>SUBTOTAL(109,H4:H34)</f>
        <v>22</v>
      </c>
    </row>
  </sheetData>
  <sheetProtection sheet="1" objects="1" scenarios="1"/>
  <mergeCells count="2">
    <mergeCell ref="J2:K2"/>
    <mergeCell ref="J13:K1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RowColHeaders="0" workbookViewId="0">
      <pane ySplit="2" topLeftCell="A3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1" customWidth="1"/>
    <col min="2" max="2" width="23.140625" style="2" bestFit="1" customWidth="1"/>
    <col min="3" max="3" width="13.7109375" style="3" bestFit="1" customWidth="1"/>
    <col min="4" max="4" width="13.7109375" style="1" bestFit="1" customWidth="1"/>
    <col min="5" max="5" width="3.7109375" style="1" customWidth="1"/>
    <col min="6" max="6" width="23.85546875" style="2" bestFit="1" customWidth="1"/>
    <col min="7" max="8" width="11.28515625" style="1" bestFit="1" customWidth="1"/>
    <col min="9" max="9" width="3.7109375" style="1" customWidth="1"/>
    <col min="10" max="10" width="26.7109375" style="1" bestFit="1" customWidth="1"/>
    <col min="11" max="11" width="10.42578125" style="1" bestFit="1" customWidth="1"/>
    <col min="12" max="16384" width="11.42578125" style="1"/>
  </cols>
  <sheetData>
    <row r="1" spans="2:11" ht="15" customHeight="1" thickBot="1" x14ac:dyDescent="0.3">
      <c r="D1" s="4"/>
      <c r="G1" s="5"/>
      <c r="H1" s="5"/>
    </row>
    <row r="2" spans="2:11" ht="15" customHeight="1" thickBot="1" x14ac:dyDescent="0.3">
      <c r="B2" s="6" t="s">
        <v>0</v>
      </c>
      <c r="C2" s="7" t="s">
        <v>1</v>
      </c>
      <c r="D2" s="8" t="s">
        <v>2</v>
      </c>
      <c r="F2" s="9" t="s">
        <v>3</v>
      </c>
      <c r="G2" s="10" t="s">
        <v>1</v>
      </c>
      <c r="H2" s="8" t="s">
        <v>2</v>
      </c>
      <c r="J2" s="48" t="s">
        <v>4</v>
      </c>
      <c r="K2" s="49"/>
    </row>
    <row r="3" spans="2:11" ht="15" customHeight="1" thickBot="1" x14ac:dyDescent="0.3">
      <c r="B3" s="11" t="s">
        <v>5</v>
      </c>
      <c r="C3" s="12" t="s">
        <v>6</v>
      </c>
      <c r="D3" s="13" t="s">
        <v>7</v>
      </c>
      <c r="F3" s="14" t="s">
        <v>5</v>
      </c>
      <c r="G3" s="15" t="s">
        <v>8</v>
      </c>
      <c r="H3" s="16" t="s">
        <v>9</v>
      </c>
      <c r="J3" s="17" t="s">
        <v>10</v>
      </c>
      <c r="K3" s="18" t="s">
        <v>11</v>
      </c>
    </row>
    <row r="4" spans="2:11" ht="15" customHeight="1" x14ac:dyDescent="0.25">
      <c r="B4" s="19">
        <v>45839</v>
      </c>
      <c r="C4" s="37"/>
      <c r="D4" s="38">
        <v>21.799999999999997</v>
      </c>
      <c r="F4" s="19">
        <v>45839</v>
      </c>
      <c r="G4" s="20">
        <v>2</v>
      </c>
      <c r="H4" s="21">
        <v>0</v>
      </c>
      <c r="J4" s="22" t="s">
        <v>12</v>
      </c>
      <c r="K4" s="39">
        <v>1016.14055555556</v>
      </c>
    </row>
    <row r="5" spans="2:11" ht="15" customHeight="1" x14ac:dyDescent="0.25">
      <c r="B5" s="23">
        <v>45840</v>
      </c>
      <c r="C5" s="40">
        <v>42.17</v>
      </c>
      <c r="D5" s="41"/>
      <c r="F5" s="23">
        <v>45840</v>
      </c>
      <c r="G5" s="24">
        <v>2</v>
      </c>
      <c r="H5" s="25">
        <v>0</v>
      </c>
      <c r="J5" s="26" t="s">
        <v>13</v>
      </c>
      <c r="K5" s="42">
        <v>927.38538888888911</v>
      </c>
    </row>
    <row r="6" spans="2:11" ht="15" customHeight="1" x14ac:dyDescent="0.25">
      <c r="B6" s="23">
        <v>45842</v>
      </c>
      <c r="C6" s="40"/>
      <c r="D6" s="41">
        <v>30.34</v>
      </c>
      <c r="F6" s="23">
        <v>45841</v>
      </c>
      <c r="G6" s="24">
        <v>2</v>
      </c>
      <c r="H6" s="25">
        <v>0</v>
      </c>
      <c r="J6" s="27" t="s">
        <v>14</v>
      </c>
      <c r="K6" s="42">
        <v>88.755166666670902</v>
      </c>
    </row>
    <row r="7" spans="2:11" ht="15" customHeight="1" x14ac:dyDescent="0.25">
      <c r="B7" s="23">
        <v>45842</v>
      </c>
      <c r="C7" s="40">
        <v>2.4900000000000002</v>
      </c>
      <c r="D7" s="41"/>
      <c r="F7" s="23">
        <v>45842</v>
      </c>
      <c r="G7" s="24">
        <v>2</v>
      </c>
      <c r="H7" s="25">
        <v>2</v>
      </c>
      <c r="J7" s="26" t="s">
        <v>15</v>
      </c>
      <c r="K7" s="42">
        <v>597.30956666667089</v>
      </c>
    </row>
    <row r="8" spans="2:11" ht="15" customHeight="1" x14ac:dyDescent="0.25">
      <c r="B8" s="23">
        <v>45842</v>
      </c>
      <c r="C8" s="40">
        <v>5.34</v>
      </c>
      <c r="D8" s="41"/>
      <c r="F8" s="23">
        <v>45843</v>
      </c>
      <c r="G8" s="24">
        <v>2</v>
      </c>
      <c r="H8" s="25">
        <v>2</v>
      </c>
      <c r="J8" s="26" t="s">
        <v>16</v>
      </c>
      <c r="K8" s="42">
        <v>6.8820347700381497</v>
      </c>
    </row>
    <row r="9" spans="2:11" ht="15" customHeight="1" x14ac:dyDescent="0.25">
      <c r="B9" s="23">
        <v>45842</v>
      </c>
      <c r="C9" s="40">
        <v>13</v>
      </c>
      <c r="D9" s="41">
        <v>20</v>
      </c>
      <c r="F9" s="23">
        <v>45844</v>
      </c>
      <c r="G9" s="24">
        <v>2</v>
      </c>
      <c r="H9" s="25">
        <v>2</v>
      </c>
      <c r="J9" s="26" t="s">
        <v>17</v>
      </c>
      <c r="K9" s="43">
        <v>81</v>
      </c>
    </row>
    <row r="10" spans="2:11" ht="15" customHeight="1" x14ac:dyDescent="0.25">
      <c r="B10" s="23">
        <v>45845</v>
      </c>
      <c r="C10" s="40">
        <v>65.19</v>
      </c>
      <c r="D10" s="41"/>
      <c r="F10" s="23">
        <v>45845</v>
      </c>
      <c r="G10" s="24">
        <v>2</v>
      </c>
      <c r="H10" s="25">
        <v>0</v>
      </c>
      <c r="J10" s="26" t="s">
        <v>18</v>
      </c>
      <c r="K10" s="42">
        <v>7.3741921810700113</v>
      </c>
    </row>
    <row r="11" spans="2:11" ht="15" customHeight="1" x14ac:dyDescent="0.25">
      <c r="B11" s="23">
        <v>45845</v>
      </c>
      <c r="C11" s="40">
        <v>8.17</v>
      </c>
      <c r="D11" s="41"/>
      <c r="F11" s="23">
        <v>45846</v>
      </c>
      <c r="G11" s="24">
        <v>2</v>
      </c>
      <c r="H11" s="25">
        <v>0</v>
      </c>
      <c r="J11" s="26" t="s">
        <v>19</v>
      </c>
      <c r="K11" s="42">
        <v>6.9866666605724816</v>
      </c>
    </row>
    <row r="12" spans="2:11" ht="15" customHeight="1" thickBot="1" x14ac:dyDescent="0.3">
      <c r="B12" s="23">
        <v>45849</v>
      </c>
      <c r="C12" s="40">
        <v>4.68</v>
      </c>
      <c r="D12" s="41"/>
      <c r="F12" s="23">
        <v>45847</v>
      </c>
      <c r="G12" s="24">
        <v>2</v>
      </c>
      <c r="H12" s="25">
        <v>0</v>
      </c>
    </row>
    <row r="13" spans="2:11" ht="15" customHeight="1" thickBot="1" x14ac:dyDescent="0.3">
      <c r="B13" s="23">
        <v>45849</v>
      </c>
      <c r="C13" s="40">
        <v>16.3</v>
      </c>
      <c r="D13" s="41"/>
      <c r="F13" s="23">
        <v>45848</v>
      </c>
      <c r="G13" s="24">
        <v>2</v>
      </c>
      <c r="H13" s="25">
        <v>0</v>
      </c>
      <c r="J13" s="48" t="s">
        <v>20</v>
      </c>
      <c r="K13" s="50"/>
    </row>
    <row r="14" spans="2:11" ht="15" customHeight="1" thickBot="1" x14ac:dyDescent="0.3">
      <c r="B14" s="23">
        <v>45850</v>
      </c>
      <c r="C14" s="40"/>
      <c r="D14" s="41">
        <v>11.05</v>
      </c>
      <c r="F14" s="23">
        <v>45849</v>
      </c>
      <c r="G14" s="24">
        <v>2</v>
      </c>
      <c r="H14" s="25">
        <v>0</v>
      </c>
      <c r="J14" s="17" t="s">
        <v>10</v>
      </c>
      <c r="K14" s="18" t="s">
        <v>11</v>
      </c>
    </row>
    <row r="15" spans="2:11" ht="15" customHeight="1" x14ac:dyDescent="0.25">
      <c r="B15" s="23">
        <v>45850</v>
      </c>
      <c r="C15" s="40"/>
      <c r="D15" s="41">
        <v>21.71</v>
      </c>
      <c r="F15" s="23">
        <v>45850</v>
      </c>
      <c r="G15" s="24">
        <v>2</v>
      </c>
      <c r="H15" s="25">
        <v>2</v>
      </c>
      <c r="J15" s="22" t="s">
        <v>21</v>
      </c>
      <c r="K15" s="39">
        <v>22.269598290221801</v>
      </c>
    </row>
    <row r="16" spans="2:11" ht="15" customHeight="1" x14ac:dyDescent="0.25">
      <c r="B16" s="23">
        <v>45850</v>
      </c>
      <c r="C16" s="40">
        <v>4.28</v>
      </c>
      <c r="D16" s="41"/>
      <c r="F16" s="23">
        <v>45851</v>
      </c>
      <c r="G16" s="24">
        <v>2</v>
      </c>
      <c r="H16" s="25">
        <v>2</v>
      </c>
      <c r="J16" s="26" t="s">
        <v>22</v>
      </c>
      <c r="K16" s="43">
        <v>21</v>
      </c>
    </row>
    <row r="17" spans="2:11" ht="15" customHeight="1" x14ac:dyDescent="0.25">
      <c r="B17" s="23">
        <v>45853</v>
      </c>
      <c r="C17" s="40">
        <v>5.48</v>
      </c>
      <c r="D17" s="41"/>
      <c r="F17" s="23">
        <v>45852</v>
      </c>
      <c r="G17" s="24">
        <v>2</v>
      </c>
      <c r="H17" s="25">
        <v>2</v>
      </c>
      <c r="J17" s="28" t="s">
        <v>33</v>
      </c>
      <c r="K17" s="42">
        <v>146.71999987202213</v>
      </c>
    </row>
    <row r="18" spans="2:11" ht="15" customHeight="1" x14ac:dyDescent="0.25">
      <c r="B18" s="23">
        <v>45853</v>
      </c>
      <c r="C18" s="40">
        <v>27.76</v>
      </c>
      <c r="D18" s="41"/>
      <c r="F18" s="23">
        <v>45853</v>
      </c>
      <c r="G18" s="24">
        <v>2</v>
      </c>
      <c r="H18" s="25">
        <v>0</v>
      </c>
      <c r="J18" s="26" t="s">
        <v>23</v>
      </c>
      <c r="K18" s="42">
        <v>180.52440000000001</v>
      </c>
    </row>
    <row r="19" spans="2:11" ht="15" customHeight="1" x14ac:dyDescent="0.25">
      <c r="B19" s="23">
        <v>45853</v>
      </c>
      <c r="C19" s="40"/>
      <c r="D19" s="41">
        <v>21.144399999999997</v>
      </c>
      <c r="F19" s="23">
        <v>45854</v>
      </c>
      <c r="G19" s="24">
        <v>2</v>
      </c>
      <c r="H19" s="25">
        <v>0</v>
      </c>
      <c r="J19" s="26" t="s">
        <v>24</v>
      </c>
      <c r="K19" s="42">
        <v>56.073998418199693</v>
      </c>
    </row>
    <row r="20" spans="2:11" ht="15" customHeight="1" x14ac:dyDescent="0.25">
      <c r="B20" s="23">
        <v>45855</v>
      </c>
      <c r="C20" s="40"/>
      <c r="D20" s="41">
        <v>37.97</v>
      </c>
      <c r="F20" s="23">
        <v>45855</v>
      </c>
      <c r="G20" s="24">
        <v>2</v>
      </c>
      <c r="H20" s="25">
        <v>0</v>
      </c>
    </row>
    <row r="21" spans="2:11" ht="15" customHeight="1" x14ac:dyDescent="0.25">
      <c r="B21" s="23">
        <v>45857</v>
      </c>
      <c r="C21" s="40">
        <v>35.14</v>
      </c>
      <c r="D21" s="41"/>
      <c r="F21" s="23">
        <v>45856</v>
      </c>
      <c r="G21" s="24">
        <v>2</v>
      </c>
      <c r="H21" s="25">
        <v>0</v>
      </c>
    </row>
    <row r="22" spans="2:11" ht="15" customHeight="1" x14ac:dyDescent="0.25">
      <c r="B22" s="23">
        <v>45859</v>
      </c>
      <c r="C22" s="40"/>
      <c r="D22" s="41">
        <v>-5.18</v>
      </c>
      <c r="F22" s="23">
        <v>45857</v>
      </c>
      <c r="G22" s="24">
        <v>2</v>
      </c>
      <c r="H22" s="25">
        <v>2</v>
      </c>
    </row>
    <row r="23" spans="2:11" ht="15" customHeight="1" x14ac:dyDescent="0.25">
      <c r="B23" s="23">
        <v>45860</v>
      </c>
      <c r="C23" s="40">
        <v>50.41</v>
      </c>
      <c r="D23" s="41"/>
      <c r="F23" s="23">
        <v>45858</v>
      </c>
      <c r="G23" s="24">
        <v>2</v>
      </c>
      <c r="H23" s="25">
        <v>2</v>
      </c>
    </row>
    <row r="24" spans="2:11" ht="15" customHeight="1" x14ac:dyDescent="0.25">
      <c r="B24" s="23">
        <v>45861</v>
      </c>
      <c r="C24" s="40"/>
      <c r="D24" s="41">
        <v>9.99</v>
      </c>
      <c r="F24" s="23">
        <v>45859</v>
      </c>
      <c r="G24" s="24">
        <v>2</v>
      </c>
      <c r="H24" s="25">
        <v>0</v>
      </c>
    </row>
    <row r="25" spans="2:11" ht="15" customHeight="1" x14ac:dyDescent="0.25">
      <c r="B25" s="23">
        <v>45867</v>
      </c>
      <c r="C25" s="40">
        <v>40.99</v>
      </c>
      <c r="D25" s="41"/>
      <c r="F25" s="23">
        <v>45860</v>
      </c>
      <c r="G25" s="24">
        <v>2</v>
      </c>
      <c r="H25" s="25">
        <v>0</v>
      </c>
    </row>
    <row r="26" spans="2:11" ht="15" customHeight="1" x14ac:dyDescent="0.25">
      <c r="B26" s="23">
        <v>45867</v>
      </c>
      <c r="C26" s="40"/>
      <c r="D26" s="41">
        <v>11.700000000000003</v>
      </c>
      <c r="F26" s="23">
        <v>45861</v>
      </c>
      <c r="G26" s="24">
        <v>2</v>
      </c>
      <c r="H26" s="25">
        <v>0</v>
      </c>
    </row>
    <row r="27" spans="2:11" ht="15" customHeight="1" x14ac:dyDescent="0.25">
      <c r="B27" s="23">
        <v>45869</v>
      </c>
      <c r="C27" s="40">
        <v>6.63</v>
      </c>
      <c r="D27" s="41"/>
      <c r="F27" s="23">
        <v>45862</v>
      </c>
      <c r="G27" s="24">
        <v>2</v>
      </c>
      <c r="H27" s="25">
        <v>0</v>
      </c>
    </row>
    <row r="28" spans="2:11" ht="15" customHeight="1" x14ac:dyDescent="0.25">
      <c r="B28" s="23"/>
      <c r="C28" s="40"/>
      <c r="D28" s="41"/>
      <c r="F28" s="23">
        <v>45863</v>
      </c>
      <c r="G28" s="24">
        <v>1</v>
      </c>
      <c r="H28" s="25">
        <v>1</v>
      </c>
    </row>
    <row r="29" spans="2:11" ht="15" customHeight="1" x14ac:dyDescent="0.25">
      <c r="B29" s="23"/>
      <c r="C29" s="40"/>
      <c r="D29" s="41"/>
      <c r="F29" s="23">
        <v>45864</v>
      </c>
      <c r="G29" s="24">
        <v>2</v>
      </c>
      <c r="H29" s="25">
        <v>2</v>
      </c>
    </row>
    <row r="30" spans="2:11" ht="15" customHeight="1" x14ac:dyDescent="0.25">
      <c r="B30" s="23"/>
      <c r="C30" s="40"/>
      <c r="D30" s="41"/>
      <c r="F30" s="23">
        <v>45865</v>
      </c>
      <c r="G30" s="24">
        <v>2</v>
      </c>
      <c r="H30" s="25">
        <v>2</v>
      </c>
    </row>
    <row r="31" spans="2:11" ht="15" customHeight="1" x14ac:dyDescent="0.25">
      <c r="B31" s="23"/>
      <c r="C31" s="40"/>
      <c r="D31" s="41"/>
      <c r="F31" s="23">
        <v>45866</v>
      </c>
      <c r="G31" s="24">
        <v>2</v>
      </c>
      <c r="H31" s="25">
        <v>0</v>
      </c>
    </row>
    <row r="32" spans="2:11" ht="15" customHeight="1" x14ac:dyDescent="0.25">
      <c r="B32" s="23"/>
      <c r="C32" s="40"/>
      <c r="D32" s="41"/>
      <c r="F32" s="23">
        <v>45867</v>
      </c>
      <c r="G32" s="24">
        <v>2</v>
      </c>
      <c r="H32" s="25">
        <v>0</v>
      </c>
    </row>
    <row r="33" spans="2:8" ht="15" customHeight="1" x14ac:dyDescent="0.25">
      <c r="B33" s="23"/>
      <c r="C33" s="40"/>
      <c r="D33" s="41"/>
      <c r="F33" s="23">
        <v>45868</v>
      </c>
      <c r="G33" s="24">
        <v>1</v>
      </c>
      <c r="H33" s="25">
        <v>0</v>
      </c>
    </row>
    <row r="34" spans="2:8" ht="15" customHeight="1" thickBot="1" x14ac:dyDescent="0.3">
      <c r="B34" s="29"/>
      <c r="C34" s="44"/>
      <c r="D34" s="45"/>
      <c r="F34" s="29">
        <v>45869</v>
      </c>
      <c r="G34" s="30">
        <v>2</v>
      </c>
      <c r="H34" s="31">
        <v>0</v>
      </c>
    </row>
    <row r="35" spans="2:8" s="33" customFormat="1" x14ac:dyDescent="0.25">
      <c r="B35" s="32" t="s">
        <v>25</v>
      </c>
      <c r="C35" s="46">
        <f>SUBTOTAL(109,ExFrais6[Montant 1])</f>
        <v>328.03</v>
      </c>
      <c r="D35" s="47">
        <f>SUBTOTAL(109,ExFrais6[Montant 2])</f>
        <v>180.52440000000001</v>
      </c>
      <c r="F35" s="34" t="s">
        <v>25</v>
      </c>
      <c r="G35" s="35">
        <f>SUBTOTAL(109,ExRepas7[Repas 1])</f>
        <v>60</v>
      </c>
      <c r="H35" s="36">
        <f>SUBTOTAL(109,ExRepas7[Repas 2])</f>
        <v>21</v>
      </c>
    </row>
  </sheetData>
  <sheetProtection sheet="1" objects="1" scenarios="1"/>
  <mergeCells count="2">
    <mergeCell ref="J2:K2"/>
    <mergeCell ref="J13:K1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RowColHeaders="0" workbookViewId="0">
      <pane ySplit="2" topLeftCell="A3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1" customWidth="1"/>
    <col min="2" max="2" width="21.85546875" style="2" bestFit="1" customWidth="1"/>
    <col min="3" max="3" width="13.7109375" style="3" bestFit="1" customWidth="1"/>
    <col min="4" max="4" width="13.7109375" style="1" bestFit="1" customWidth="1"/>
    <col min="5" max="5" width="3.7109375" style="1" customWidth="1"/>
    <col min="6" max="6" width="22.5703125" style="2" bestFit="1" customWidth="1"/>
    <col min="7" max="8" width="11.28515625" style="1" bestFit="1" customWidth="1"/>
    <col min="9" max="9" width="3.7109375" style="1" customWidth="1"/>
    <col min="10" max="10" width="26.7109375" style="1" bestFit="1" customWidth="1"/>
    <col min="11" max="11" width="10.42578125" style="1" bestFit="1" customWidth="1"/>
    <col min="12" max="16384" width="11.42578125" style="1"/>
  </cols>
  <sheetData>
    <row r="1" spans="2:11" ht="15" customHeight="1" thickBot="1" x14ac:dyDescent="0.3">
      <c r="D1" s="4"/>
      <c r="G1" s="5"/>
      <c r="H1" s="5"/>
    </row>
    <row r="2" spans="2:11" ht="15" customHeight="1" thickBot="1" x14ac:dyDescent="0.3">
      <c r="B2" s="6" t="s">
        <v>0</v>
      </c>
      <c r="C2" s="7" t="s">
        <v>1</v>
      </c>
      <c r="D2" s="8" t="s">
        <v>2</v>
      </c>
      <c r="F2" s="9" t="s">
        <v>3</v>
      </c>
      <c r="G2" s="10" t="s">
        <v>1</v>
      </c>
      <c r="H2" s="8" t="s">
        <v>2</v>
      </c>
      <c r="J2" s="48" t="s">
        <v>4</v>
      </c>
      <c r="K2" s="49"/>
    </row>
    <row r="3" spans="2:11" ht="15" customHeight="1" thickBot="1" x14ac:dyDescent="0.3">
      <c r="B3" s="11" t="s">
        <v>5</v>
      </c>
      <c r="C3" s="12" t="s">
        <v>6</v>
      </c>
      <c r="D3" s="13" t="s">
        <v>7</v>
      </c>
      <c r="F3" s="14" t="s">
        <v>5</v>
      </c>
      <c r="G3" s="15" t="s">
        <v>8</v>
      </c>
      <c r="H3" s="16" t="s">
        <v>9</v>
      </c>
      <c r="J3" s="17" t="s">
        <v>10</v>
      </c>
      <c r="K3" s="18" t="s">
        <v>11</v>
      </c>
    </row>
    <row r="4" spans="2:11" ht="15" customHeight="1" x14ac:dyDescent="0.25">
      <c r="B4" s="19">
        <v>45870</v>
      </c>
      <c r="C4" s="37">
        <v>21.54</v>
      </c>
      <c r="D4" s="38"/>
      <c r="F4" s="19">
        <v>45870</v>
      </c>
      <c r="G4" s="20">
        <v>2</v>
      </c>
      <c r="H4" s="21">
        <v>0</v>
      </c>
      <c r="J4" s="22" t="s">
        <v>12</v>
      </c>
      <c r="K4" s="39">
        <v>927.385388888889</v>
      </c>
    </row>
    <row r="5" spans="2:11" ht="15" customHeight="1" x14ac:dyDescent="0.25">
      <c r="B5" s="23">
        <v>45871</v>
      </c>
      <c r="C5" s="40">
        <v>25.78</v>
      </c>
      <c r="D5" s="41"/>
      <c r="F5" s="23">
        <v>45871</v>
      </c>
      <c r="G5" s="24">
        <v>1</v>
      </c>
      <c r="H5" s="25">
        <v>1</v>
      </c>
      <c r="J5" s="26" t="s">
        <v>13</v>
      </c>
      <c r="K5" s="42">
        <v>891.92372222222264</v>
      </c>
    </row>
    <row r="6" spans="2:11" ht="15" customHeight="1" x14ac:dyDescent="0.25">
      <c r="B6" s="23">
        <v>45873</v>
      </c>
      <c r="C6" s="40"/>
      <c r="D6" s="41">
        <v>-5.18</v>
      </c>
      <c r="F6" s="23">
        <v>45872</v>
      </c>
      <c r="G6" s="24">
        <v>2</v>
      </c>
      <c r="H6" s="25">
        <v>2</v>
      </c>
      <c r="J6" s="27" t="s">
        <v>14</v>
      </c>
      <c r="K6" s="42">
        <v>35.46166666666636</v>
      </c>
    </row>
    <row r="7" spans="2:11" ht="15" customHeight="1" x14ac:dyDescent="0.25">
      <c r="B7" s="23">
        <v>45875</v>
      </c>
      <c r="C7" s="40">
        <v>28.84</v>
      </c>
      <c r="D7" s="41"/>
      <c r="F7" s="23">
        <v>45873</v>
      </c>
      <c r="G7" s="24">
        <v>2</v>
      </c>
      <c r="H7" s="25">
        <v>0</v>
      </c>
      <c r="J7" s="26" t="s">
        <v>15</v>
      </c>
      <c r="K7" s="42">
        <v>509.85166666666646</v>
      </c>
    </row>
    <row r="8" spans="2:11" ht="15" customHeight="1" x14ac:dyDescent="0.25">
      <c r="B8" s="23">
        <v>45876</v>
      </c>
      <c r="C8" s="40">
        <v>8.7799999999999994</v>
      </c>
      <c r="D8" s="41">
        <v>7.24</v>
      </c>
      <c r="F8" s="23">
        <v>45874</v>
      </c>
      <c r="G8" s="24">
        <v>2</v>
      </c>
      <c r="H8" s="25">
        <v>0</v>
      </c>
      <c r="J8" s="26" t="s">
        <v>16</v>
      </c>
      <c r="K8" s="42">
        <v>6.9866666605724799</v>
      </c>
    </row>
    <row r="9" spans="2:11" ht="15" customHeight="1" x14ac:dyDescent="0.25">
      <c r="B9" s="23">
        <v>45880</v>
      </c>
      <c r="C9" s="40">
        <v>54.99</v>
      </c>
      <c r="D9" s="41"/>
      <c r="F9" s="23">
        <v>45875</v>
      </c>
      <c r="G9" s="24">
        <v>2</v>
      </c>
      <c r="H9" s="25">
        <v>0</v>
      </c>
      <c r="J9" s="26" t="s">
        <v>17</v>
      </c>
      <c r="K9" s="43">
        <v>80</v>
      </c>
    </row>
    <row r="10" spans="2:11" ht="15" customHeight="1" x14ac:dyDescent="0.25">
      <c r="B10" s="23">
        <v>45881</v>
      </c>
      <c r="C10" s="40"/>
      <c r="D10" s="41">
        <v>7.24</v>
      </c>
      <c r="F10" s="23">
        <v>45876</v>
      </c>
      <c r="G10" s="24">
        <v>2</v>
      </c>
      <c r="H10" s="25">
        <v>0</v>
      </c>
      <c r="J10" s="26" t="s">
        <v>18</v>
      </c>
      <c r="K10" s="42">
        <v>6.3731458333333304</v>
      </c>
    </row>
    <row r="11" spans="2:11" ht="15" customHeight="1" x14ac:dyDescent="0.25">
      <c r="B11" s="23">
        <v>45883</v>
      </c>
      <c r="C11" s="40">
        <v>42.71</v>
      </c>
      <c r="D11" s="41"/>
      <c r="F11" s="23">
        <v>45877</v>
      </c>
      <c r="G11" s="24">
        <v>0</v>
      </c>
      <c r="H11" s="25">
        <v>0</v>
      </c>
      <c r="J11" s="26" t="s">
        <v>19</v>
      </c>
      <c r="K11" s="42">
        <v>6.8575043811537109</v>
      </c>
    </row>
    <row r="12" spans="2:11" ht="15" customHeight="1" thickBot="1" x14ac:dyDescent="0.3">
      <c r="B12" s="23">
        <v>45884</v>
      </c>
      <c r="C12" s="40"/>
      <c r="D12" s="41">
        <v>36.5</v>
      </c>
      <c r="F12" s="23">
        <v>45878</v>
      </c>
      <c r="G12" s="24">
        <v>2</v>
      </c>
      <c r="H12" s="25">
        <v>2</v>
      </c>
    </row>
    <row r="13" spans="2:11" ht="15" customHeight="1" thickBot="1" x14ac:dyDescent="0.3">
      <c r="B13" s="23">
        <v>45887</v>
      </c>
      <c r="C13" s="40">
        <v>61.33</v>
      </c>
      <c r="D13" s="41"/>
      <c r="F13" s="23">
        <v>45879</v>
      </c>
      <c r="G13" s="24">
        <v>2</v>
      </c>
      <c r="H13" s="25">
        <v>2</v>
      </c>
      <c r="J13" s="48" t="s">
        <v>20</v>
      </c>
      <c r="K13" s="50"/>
    </row>
    <row r="14" spans="2:11" ht="15" customHeight="1" thickBot="1" x14ac:dyDescent="0.3">
      <c r="B14" s="23">
        <v>45887</v>
      </c>
      <c r="C14" s="40">
        <v>4.4800000000000004</v>
      </c>
      <c r="D14" s="41"/>
      <c r="F14" s="23">
        <v>45880</v>
      </c>
      <c r="G14" s="24">
        <v>2</v>
      </c>
      <c r="H14" s="25">
        <v>0</v>
      </c>
      <c r="J14" s="17" t="s">
        <v>10</v>
      </c>
      <c r="K14" s="18" t="s">
        <v>11</v>
      </c>
    </row>
    <row r="15" spans="2:11" ht="15" customHeight="1" x14ac:dyDescent="0.25">
      <c r="B15" s="23">
        <v>45888</v>
      </c>
      <c r="C15" s="40"/>
      <c r="D15" s="41">
        <v>15.459999999999999</v>
      </c>
      <c r="F15" s="23">
        <v>45881</v>
      </c>
      <c r="G15" s="24">
        <v>2</v>
      </c>
      <c r="H15" s="25">
        <v>0</v>
      </c>
      <c r="J15" s="22" t="s">
        <v>21</v>
      </c>
      <c r="K15" s="39">
        <v>56.0739984181997</v>
      </c>
    </row>
    <row r="16" spans="2:11" ht="15" customHeight="1" x14ac:dyDescent="0.25">
      <c r="B16" s="23">
        <v>45888</v>
      </c>
      <c r="C16" s="40"/>
      <c r="D16" s="41">
        <v>15.780000000000001</v>
      </c>
      <c r="F16" s="23">
        <v>45882</v>
      </c>
      <c r="G16" s="24">
        <v>2</v>
      </c>
      <c r="H16" s="25">
        <v>0</v>
      </c>
      <c r="J16" s="26" t="s">
        <v>22</v>
      </c>
      <c r="K16" s="43">
        <v>21</v>
      </c>
    </row>
    <row r="17" spans="2:11" ht="15" customHeight="1" x14ac:dyDescent="0.25">
      <c r="B17" s="23">
        <v>45889</v>
      </c>
      <c r="C17" s="40">
        <v>33.61</v>
      </c>
      <c r="D17" s="41"/>
      <c r="F17" s="23">
        <v>45883</v>
      </c>
      <c r="G17" s="24">
        <v>2</v>
      </c>
      <c r="H17" s="25">
        <v>0</v>
      </c>
      <c r="J17" s="28" t="s">
        <v>33</v>
      </c>
      <c r="K17" s="42">
        <v>144.00759200422792</v>
      </c>
    </row>
    <row r="18" spans="2:11" ht="15" customHeight="1" x14ac:dyDescent="0.25">
      <c r="B18" s="23">
        <v>45890</v>
      </c>
      <c r="C18" s="40">
        <v>13.11</v>
      </c>
      <c r="D18" s="41"/>
      <c r="F18" s="23">
        <v>45884</v>
      </c>
      <c r="G18" s="24">
        <v>2</v>
      </c>
      <c r="H18" s="25">
        <v>2</v>
      </c>
      <c r="J18" s="26" t="s">
        <v>23</v>
      </c>
      <c r="K18" s="42">
        <v>101.72</v>
      </c>
    </row>
    <row r="19" spans="2:11" ht="15" customHeight="1" x14ac:dyDescent="0.25">
      <c r="B19" s="23">
        <v>45892</v>
      </c>
      <c r="C19" s="40"/>
      <c r="D19" s="41">
        <v>7.3699999999999992</v>
      </c>
      <c r="F19" s="23">
        <v>45885</v>
      </c>
      <c r="G19" s="24">
        <v>2</v>
      </c>
      <c r="H19" s="25">
        <v>2</v>
      </c>
      <c r="J19" s="26" t="s">
        <v>24</v>
      </c>
      <c r="K19" s="42">
        <v>13.786406413971775</v>
      </c>
    </row>
    <row r="20" spans="2:11" ht="15" customHeight="1" x14ac:dyDescent="0.25">
      <c r="B20" s="23">
        <v>45895</v>
      </c>
      <c r="C20" s="40">
        <v>50.91</v>
      </c>
      <c r="D20" s="41"/>
      <c r="F20" s="23">
        <v>45886</v>
      </c>
      <c r="G20" s="24">
        <v>2</v>
      </c>
      <c r="H20" s="25">
        <v>2</v>
      </c>
    </row>
    <row r="21" spans="2:11" ht="15" customHeight="1" x14ac:dyDescent="0.25">
      <c r="B21" s="23">
        <v>45895</v>
      </c>
      <c r="C21" s="40"/>
      <c r="D21" s="41">
        <v>17.309999999999999</v>
      </c>
      <c r="F21" s="23">
        <v>45887</v>
      </c>
      <c r="G21" s="24">
        <v>2</v>
      </c>
      <c r="H21" s="25">
        <v>0</v>
      </c>
    </row>
    <row r="22" spans="2:11" ht="15" customHeight="1" x14ac:dyDescent="0.25">
      <c r="B22" s="23">
        <v>45896</v>
      </c>
      <c r="C22" s="40">
        <v>2.29</v>
      </c>
      <c r="D22" s="41"/>
      <c r="F22" s="23">
        <v>45888</v>
      </c>
      <c r="G22" s="24">
        <v>2</v>
      </c>
      <c r="H22" s="25">
        <v>0</v>
      </c>
    </row>
    <row r="23" spans="2:11" ht="15" customHeight="1" x14ac:dyDescent="0.25">
      <c r="B23" s="23">
        <v>45899</v>
      </c>
      <c r="C23" s="40">
        <v>24.3</v>
      </c>
      <c r="D23" s="41"/>
      <c r="F23" s="23">
        <v>45889</v>
      </c>
      <c r="G23" s="24">
        <v>2</v>
      </c>
      <c r="H23" s="25">
        <v>0</v>
      </c>
    </row>
    <row r="24" spans="2:11" ht="15" customHeight="1" x14ac:dyDescent="0.25">
      <c r="B24" s="23"/>
      <c r="C24" s="40"/>
      <c r="D24" s="41"/>
      <c r="F24" s="23">
        <v>45890</v>
      </c>
      <c r="G24" s="24">
        <v>2</v>
      </c>
      <c r="H24" s="25">
        <v>0</v>
      </c>
    </row>
    <row r="25" spans="2:11" ht="15" customHeight="1" x14ac:dyDescent="0.25">
      <c r="B25" s="23"/>
      <c r="C25" s="40"/>
      <c r="D25" s="41"/>
      <c r="F25" s="23">
        <v>45891</v>
      </c>
      <c r="G25" s="24">
        <v>2</v>
      </c>
      <c r="H25" s="25">
        <v>0</v>
      </c>
    </row>
    <row r="26" spans="2:11" ht="15" customHeight="1" x14ac:dyDescent="0.25">
      <c r="B26" s="23"/>
      <c r="C26" s="40"/>
      <c r="D26" s="41"/>
      <c r="F26" s="23">
        <v>45892</v>
      </c>
      <c r="G26" s="24">
        <v>2</v>
      </c>
      <c r="H26" s="25">
        <v>2</v>
      </c>
    </row>
    <row r="27" spans="2:11" ht="15" customHeight="1" x14ac:dyDescent="0.25">
      <c r="B27" s="23"/>
      <c r="C27" s="40"/>
      <c r="D27" s="41"/>
      <c r="F27" s="23">
        <v>45893</v>
      </c>
      <c r="G27" s="24">
        <v>2</v>
      </c>
      <c r="H27" s="25">
        <v>2</v>
      </c>
    </row>
    <row r="28" spans="2:11" ht="15" customHeight="1" x14ac:dyDescent="0.25">
      <c r="B28" s="23"/>
      <c r="C28" s="40"/>
      <c r="D28" s="41"/>
      <c r="F28" s="23">
        <v>45894</v>
      </c>
      <c r="G28" s="24">
        <v>2</v>
      </c>
      <c r="H28" s="25">
        <v>0</v>
      </c>
    </row>
    <row r="29" spans="2:11" ht="15" customHeight="1" x14ac:dyDescent="0.25">
      <c r="B29" s="23"/>
      <c r="C29" s="40"/>
      <c r="D29" s="41"/>
      <c r="F29" s="23">
        <v>45895</v>
      </c>
      <c r="G29" s="24">
        <v>2</v>
      </c>
      <c r="H29" s="25">
        <v>0</v>
      </c>
    </row>
    <row r="30" spans="2:11" ht="15" customHeight="1" x14ac:dyDescent="0.25">
      <c r="B30" s="23"/>
      <c r="C30" s="40"/>
      <c r="D30" s="41"/>
      <c r="F30" s="23">
        <v>45896</v>
      </c>
      <c r="G30" s="24">
        <v>2</v>
      </c>
      <c r="H30" s="25">
        <v>0</v>
      </c>
    </row>
    <row r="31" spans="2:11" ht="15" customHeight="1" x14ac:dyDescent="0.25">
      <c r="B31" s="23"/>
      <c r="C31" s="40"/>
      <c r="D31" s="41"/>
      <c r="F31" s="23">
        <v>45897</v>
      </c>
      <c r="G31" s="24">
        <v>2</v>
      </c>
      <c r="H31" s="25">
        <v>0</v>
      </c>
    </row>
    <row r="32" spans="2:11" ht="15" customHeight="1" x14ac:dyDescent="0.25">
      <c r="B32" s="23"/>
      <c r="C32" s="40"/>
      <c r="D32" s="41"/>
      <c r="F32" s="23">
        <v>45898</v>
      </c>
      <c r="G32" s="24">
        <v>2</v>
      </c>
      <c r="H32" s="25">
        <v>0</v>
      </c>
    </row>
    <row r="33" spans="2:8" ht="15" customHeight="1" x14ac:dyDescent="0.25">
      <c r="B33" s="23"/>
      <c r="C33" s="40"/>
      <c r="D33" s="41"/>
      <c r="F33" s="23">
        <v>45899</v>
      </c>
      <c r="G33" s="24">
        <v>2</v>
      </c>
      <c r="H33" s="25">
        <v>2</v>
      </c>
    </row>
    <row r="34" spans="2:8" ht="15" customHeight="1" thickBot="1" x14ac:dyDescent="0.3">
      <c r="B34" s="29"/>
      <c r="C34" s="44"/>
      <c r="D34" s="45"/>
      <c r="F34" s="29">
        <v>45900</v>
      </c>
      <c r="G34" s="30">
        <v>2</v>
      </c>
      <c r="H34" s="31">
        <v>2</v>
      </c>
    </row>
    <row r="35" spans="2:8" s="33" customFormat="1" x14ac:dyDescent="0.25">
      <c r="B35" s="32" t="s">
        <v>25</v>
      </c>
      <c r="C35" s="46">
        <f>SUBTOTAL(109,ExFrais10[Montant 1])</f>
        <v>372.67000000000007</v>
      </c>
      <c r="D35" s="47">
        <f>SUBTOTAL(109,ExFrais10[Montant 2])</f>
        <v>101.72</v>
      </c>
      <c r="F35" s="34" t="s">
        <v>25</v>
      </c>
      <c r="G35" s="35">
        <f>SUBTOTAL(109,ExRepas11[Repas 1])</f>
        <v>59</v>
      </c>
      <c r="H35" s="36">
        <f>SUBTOTAL(109,ExRepas11[Repas 2])</f>
        <v>21</v>
      </c>
    </row>
  </sheetData>
  <sheetProtection sheet="1" objects="1" scenarios="1"/>
  <mergeCells count="2">
    <mergeCell ref="J2:K2"/>
    <mergeCell ref="J13:K1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showRowColHeaders="0" workbookViewId="0">
      <pane ySplit="2" topLeftCell="A3" activePane="bottomLeft" state="frozen"/>
      <selection pane="bottomLeft"/>
    </sheetView>
  </sheetViews>
  <sheetFormatPr baseColWidth="10" defaultColWidth="11.42578125" defaultRowHeight="15" x14ac:dyDescent="0.25"/>
  <cols>
    <col min="1" max="1" width="3.7109375" style="1" customWidth="1"/>
    <col min="2" max="2" width="27.7109375" style="2" bestFit="1" customWidth="1"/>
    <col min="3" max="3" width="13.7109375" style="3" bestFit="1" customWidth="1"/>
    <col min="4" max="4" width="13.7109375" style="1" bestFit="1" customWidth="1"/>
    <col min="5" max="5" width="3.7109375" style="1" customWidth="1"/>
    <col min="6" max="6" width="28.42578125" style="2" bestFit="1" customWidth="1"/>
    <col min="7" max="8" width="11.28515625" style="1" bestFit="1" customWidth="1"/>
    <col min="9" max="9" width="3.7109375" style="1" customWidth="1"/>
    <col min="10" max="10" width="26.7109375" style="1" bestFit="1" customWidth="1"/>
    <col min="11" max="11" width="10.42578125" style="1" bestFit="1" customWidth="1"/>
    <col min="12" max="16384" width="11.42578125" style="1"/>
  </cols>
  <sheetData>
    <row r="1" spans="2:11" ht="15" customHeight="1" thickBot="1" x14ac:dyDescent="0.3">
      <c r="D1" s="4"/>
      <c r="G1" s="5"/>
      <c r="H1" s="5"/>
    </row>
    <row r="2" spans="2:11" ht="15" customHeight="1" thickBot="1" x14ac:dyDescent="0.3">
      <c r="B2" s="6" t="s">
        <v>0</v>
      </c>
      <c r="C2" s="7" t="s">
        <v>1</v>
      </c>
      <c r="D2" s="8" t="s">
        <v>2</v>
      </c>
      <c r="F2" s="9" t="s">
        <v>3</v>
      </c>
      <c r="G2" s="10" t="s">
        <v>1</v>
      </c>
      <c r="H2" s="8" t="s">
        <v>2</v>
      </c>
      <c r="J2" s="48" t="s">
        <v>4</v>
      </c>
      <c r="K2" s="49"/>
    </row>
    <row r="3" spans="2:11" ht="15" customHeight="1" thickBot="1" x14ac:dyDescent="0.3">
      <c r="B3" s="11" t="s">
        <v>5</v>
      </c>
      <c r="C3" s="12" t="s">
        <v>6</v>
      </c>
      <c r="D3" s="13" t="s">
        <v>7</v>
      </c>
      <c r="F3" s="14" t="s">
        <v>5</v>
      </c>
      <c r="G3" s="15" t="s">
        <v>8</v>
      </c>
      <c r="H3" s="16" t="s">
        <v>9</v>
      </c>
      <c r="J3" s="17" t="s">
        <v>10</v>
      </c>
      <c r="K3" s="18" t="s">
        <v>11</v>
      </c>
    </row>
    <row r="4" spans="2:11" ht="15" customHeight="1" x14ac:dyDescent="0.25">
      <c r="B4" s="19">
        <v>45901</v>
      </c>
      <c r="C4" s="37">
        <v>24.96</v>
      </c>
      <c r="D4" s="38"/>
      <c r="F4" s="19">
        <v>45901</v>
      </c>
      <c r="G4" s="20">
        <v>2</v>
      </c>
      <c r="H4" s="21">
        <v>0</v>
      </c>
      <c r="J4" s="22" t="s">
        <v>12</v>
      </c>
      <c r="K4" s="39">
        <v>891.92372222222298</v>
      </c>
    </row>
    <row r="5" spans="2:11" ht="15" customHeight="1" x14ac:dyDescent="0.25">
      <c r="B5" s="23">
        <v>45902</v>
      </c>
      <c r="C5" s="40">
        <v>10</v>
      </c>
      <c r="D5" s="41"/>
      <c r="F5" s="23">
        <v>45902</v>
      </c>
      <c r="G5" s="24">
        <v>2</v>
      </c>
      <c r="H5" s="25">
        <v>0</v>
      </c>
      <c r="J5" s="26" t="s">
        <v>13</v>
      </c>
      <c r="K5" s="42">
        <v>887.5152777777779</v>
      </c>
    </row>
    <row r="6" spans="2:11" ht="15" customHeight="1" x14ac:dyDescent="0.25">
      <c r="B6" s="23">
        <v>45904</v>
      </c>
      <c r="C6" s="40">
        <v>5.48</v>
      </c>
      <c r="D6" s="41"/>
      <c r="F6" s="23">
        <v>45903</v>
      </c>
      <c r="G6" s="24">
        <v>2</v>
      </c>
      <c r="H6" s="25">
        <v>0</v>
      </c>
      <c r="J6" s="27" t="s">
        <v>14</v>
      </c>
      <c r="K6" s="42">
        <v>4.408444444445081</v>
      </c>
    </row>
    <row r="7" spans="2:11" ht="15" customHeight="1" x14ac:dyDescent="0.25">
      <c r="B7" s="23">
        <v>45904</v>
      </c>
      <c r="C7" s="40">
        <v>30.110000000000003</v>
      </c>
      <c r="D7" s="41"/>
      <c r="F7" s="23">
        <v>45904</v>
      </c>
      <c r="G7" s="24">
        <v>2</v>
      </c>
      <c r="H7" s="25">
        <v>0</v>
      </c>
      <c r="J7" s="26" t="s">
        <v>15</v>
      </c>
      <c r="K7" s="42">
        <v>569.39804444444508</v>
      </c>
    </row>
    <row r="8" spans="2:11" ht="15" customHeight="1" x14ac:dyDescent="0.25">
      <c r="B8" s="23">
        <v>45905</v>
      </c>
      <c r="C8" s="40"/>
      <c r="D8" s="41">
        <v>3.8600000000000003</v>
      </c>
      <c r="F8" s="23">
        <v>45905</v>
      </c>
      <c r="G8" s="24">
        <v>2</v>
      </c>
      <c r="H8" s="25">
        <v>0</v>
      </c>
      <c r="J8" s="26" t="s">
        <v>16</v>
      </c>
      <c r="K8" s="42">
        <v>6.85750438115371</v>
      </c>
    </row>
    <row r="9" spans="2:11" ht="15" customHeight="1" x14ac:dyDescent="0.25">
      <c r="B9" s="23">
        <v>45906</v>
      </c>
      <c r="C9" s="40"/>
      <c r="D9" s="41">
        <v>24.6</v>
      </c>
      <c r="F9" s="23">
        <v>45906</v>
      </c>
      <c r="G9" s="24">
        <v>2</v>
      </c>
      <c r="H9" s="25">
        <v>2</v>
      </c>
      <c r="J9" s="26" t="s">
        <v>17</v>
      </c>
      <c r="K9" s="43">
        <v>76</v>
      </c>
    </row>
    <row r="10" spans="2:11" ht="15" customHeight="1" x14ac:dyDescent="0.25">
      <c r="B10" s="23">
        <v>45906</v>
      </c>
      <c r="C10" s="40"/>
      <c r="D10" s="41">
        <v>12.129999999999999</v>
      </c>
      <c r="F10" s="23">
        <v>45907</v>
      </c>
      <c r="G10" s="24">
        <v>2</v>
      </c>
      <c r="H10" s="25">
        <v>2</v>
      </c>
      <c r="J10" s="26" t="s">
        <v>18</v>
      </c>
      <c r="K10" s="42">
        <v>7.4920795321637508</v>
      </c>
    </row>
    <row r="11" spans="2:11" ht="15" customHeight="1" x14ac:dyDescent="0.25">
      <c r="B11" s="23">
        <v>45908</v>
      </c>
      <c r="C11" s="40">
        <v>66.91</v>
      </c>
      <c r="D11" s="41"/>
      <c r="F11" s="23">
        <v>45908</v>
      </c>
      <c r="G11" s="24">
        <v>2</v>
      </c>
      <c r="H11" s="25">
        <v>0</v>
      </c>
      <c r="J11" s="26" t="s">
        <v>19</v>
      </c>
      <c r="K11" s="42">
        <v>6.9857695712514838</v>
      </c>
    </row>
    <row r="12" spans="2:11" ht="15" customHeight="1" thickBot="1" x14ac:dyDescent="0.3">
      <c r="B12" s="23">
        <v>45911</v>
      </c>
      <c r="C12" s="40"/>
      <c r="D12" s="41">
        <v>34.809600000000003</v>
      </c>
      <c r="F12" s="23">
        <v>45909</v>
      </c>
      <c r="G12" s="24">
        <v>2</v>
      </c>
      <c r="H12" s="25">
        <v>0</v>
      </c>
    </row>
    <row r="13" spans="2:11" ht="15" customHeight="1" thickBot="1" x14ac:dyDescent="0.3">
      <c r="B13" s="23">
        <v>45913</v>
      </c>
      <c r="C13" s="40">
        <v>32.69</v>
      </c>
      <c r="D13" s="41"/>
      <c r="F13" s="23">
        <v>45910</v>
      </c>
      <c r="G13" s="24">
        <v>2</v>
      </c>
      <c r="H13" s="25">
        <v>0</v>
      </c>
      <c r="J13" s="48" t="s">
        <v>20</v>
      </c>
      <c r="K13" s="50"/>
    </row>
    <row r="14" spans="2:11" ht="15" customHeight="1" thickBot="1" x14ac:dyDescent="0.3">
      <c r="B14" s="23">
        <v>45913</v>
      </c>
      <c r="C14" s="40"/>
      <c r="D14" s="41">
        <v>1.72</v>
      </c>
      <c r="F14" s="23">
        <v>45911</v>
      </c>
      <c r="G14" s="24">
        <v>2</v>
      </c>
      <c r="H14" s="25">
        <v>0</v>
      </c>
      <c r="J14" s="17" t="s">
        <v>10</v>
      </c>
      <c r="K14" s="18" t="s">
        <v>11</v>
      </c>
    </row>
    <row r="15" spans="2:11" ht="15" customHeight="1" x14ac:dyDescent="0.25">
      <c r="B15" s="23">
        <v>45909</v>
      </c>
      <c r="C15" s="40"/>
      <c r="D15" s="41">
        <v>3.5</v>
      </c>
      <c r="F15" s="23">
        <v>45912</v>
      </c>
      <c r="G15" s="24">
        <v>2</v>
      </c>
      <c r="H15" s="25">
        <v>0</v>
      </c>
      <c r="J15" s="22" t="s">
        <v>21</v>
      </c>
      <c r="K15" s="39">
        <v>13.7864064139718</v>
      </c>
    </row>
    <row r="16" spans="2:11" ht="15" customHeight="1" x14ac:dyDescent="0.25">
      <c r="B16" s="23">
        <v>45913</v>
      </c>
      <c r="C16" s="40" t="s">
        <v>2</v>
      </c>
      <c r="D16" s="41" t="s">
        <v>34</v>
      </c>
      <c r="F16" s="23">
        <v>45913</v>
      </c>
      <c r="G16" s="24">
        <v>2</v>
      </c>
      <c r="H16" s="25">
        <v>2</v>
      </c>
      <c r="J16" s="26" t="s">
        <v>22</v>
      </c>
      <c r="K16" s="43">
        <v>18</v>
      </c>
    </row>
    <row r="17" spans="2:11" ht="15" customHeight="1" x14ac:dyDescent="0.25">
      <c r="B17" s="23">
        <v>45915</v>
      </c>
      <c r="C17" s="40">
        <v>3.19</v>
      </c>
      <c r="D17" s="41"/>
      <c r="F17" s="23">
        <v>45914</v>
      </c>
      <c r="G17" s="24">
        <v>2</v>
      </c>
      <c r="H17" s="25">
        <v>2</v>
      </c>
      <c r="J17" s="28" t="s">
        <v>35</v>
      </c>
      <c r="K17" s="42">
        <v>125.7438522825267</v>
      </c>
    </row>
    <row r="18" spans="2:11" ht="15" customHeight="1" x14ac:dyDescent="0.25">
      <c r="B18" s="23">
        <v>45915</v>
      </c>
      <c r="C18" s="40">
        <v>35.99</v>
      </c>
      <c r="D18" s="41"/>
      <c r="F18" s="23">
        <v>45915</v>
      </c>
      <c r="G18" s="24">
        <v>2</v>
      </c>
      <c r="H18" s="25">
        <v>0</v>
      </c>
      <c r="J18" s="26" t="s">
        <v>23</v>
      </c>
      <c r="K18" s="42">
        <v>148.7996</v>
      </c>
    </row>
    <row r="19" spans="2:11" ht="15" customHeight="1" x14ac:dyDescent="0.25">
      <c r="B19" s="23">
        <v>45916</v>
      </c>
      <c r="C19" s="40"/>
      <c r="D19" s="41">
        <v>17.71</v>
      </c>
      <c r="F19" s="23">
        <v>45916</v>
      </c>
      <c r="G19" s="24">
        <v>2</v>
      </c>
      <c r="H19" s="25">
        <v>0</v>
      </c>
      <c r="J19" s="26" t="s">
        <v>24</v>
      </c>
      <c r="K19" s="42">
        <v>36.842154131445099</v>
      </c>
    </row>
    <row r="20" spans="2:11" ht="15" customHeight="1" x14ac:dyDescent="0.25">
      <c r="B20" s="23">
        <v>45919</v>
      </c>
      <c r="C20" s="40">
        <v>36.93</v>
      </c>
      <c r="D20" s="41"/>
      <c r="F20" s="23">
        <v>45917</v>
      </c>
      <c r="G20" s="24">
        <v>1</v>
      </c>
      <c r="H20" s="25">
        <v>-1</v>
      </c>
    </row>
    <row r="21" spans="2:11" ht="15" customHeight="1" x14ac:dyDescent="0.25">
      <c r="B21" s="23">
        <v>45919</v>
      </c>
      <c r="C21" s="40"/>
      <c r="D21" s="41">
        <v>1.53</v>
      </c>
      <c r="F21" s="23">
        <v>45918</v>
      </c>
      <c r="G21" s="24">
        <v>2</v>
      </c>
      <c r="H21" s="25">
        <v>2</v>
      </c>
    </row>
    <row r="22" spans="2:11" ht="15" customHeight="1" x14ac:dyDescent="0.25">
      <c r="B22" s="23">
        <v>45920</v>
      </c>
      <c r="C22" s="40">
        <v>25.4</v>
      </c>
      <c r="D22" s="41"/>
      <c r="F22" s="23">
        <v>45919</v>
      </c>
      <c r="G22" s="24">
        <v>2</v>
      </c>
      <c r="H22" s="25">
        <v>0</v>
      </c>
    </row>
    <row r="23" spans="2:11" ht="15" customHeight="1" x14ac:dyDescent="0.25">
      <c r="B23" s="23">
        <v>45920</v>
      </c>
      <c r="C23" s="40"/>
      <c r="D23" s="41">
        <v>11.309999999999999</v>
      </c>
      <c r="F23" s="23">
        <v>45920</v>
      </c>
      <c r="G23" s="24">
        <v>2</v>
      </c>
      <c r="H23" s="25">
        <v>2</v>
      </c>
    </row>
    <row r="24" spans="2:11" ht="15" customHeight="1" x14ac:dyDescent="0.25">
      <c r="B24" s="23">
        <v>45923</v>
      </c>
      <c r="C24" s="40">
        <v>66.89</v>
      </c>
      <c r="D24" s="41"/>
      <c r="F24" s="23">
        <v>45921</v>
      </c>
      <c r="G24" s="24">
        <v>2</v>
      </c>
      <c r="H24" s="25">
        <v>2</v>
      </c>
    </row>
    <row r="25" spans="2:11" ht="15" customHeight="1" x14ac:dyDescent="0.25">
      <c r="B25" s="23">
        <v>45925</v>
      </c>
      <c r="C25" s="40"/>
      <c r="D25" s="41">
        <v>10.96</v>
      </c>
      <c r="F25" s="23">
        <v>45922</v>
      </c>
      <c r="G25" s="24">
        <v>2</v>
      </c>
      <c r="H25" s="25">
        <v>1</v>
      </c>
    </row>
    <row r="26" spans="2:11" ht="15" customHeight="1" x14ac:dyDescent="0.25">
      <c r="B26" s="23">
        <v>45926</v>
      </c>
      <c r="C26" s="40">
        <v>39.61</v>
      </c>
      <c r="D26" s="41"/>
      <c r="F26" s="23">
        <v>45923</v>
      </c>
      <c r="G26" s="24">
        <v>2</v>
      </c>
      <c r="H26" s="25">
        <v>0</v>
      </c>
    </row>
    <row r="27" spans="2:11" ht="15" customHeight="1" x14ac:dyDescent="0.25">
      <c r="B27" s="23">
        <v>45927</v>
      </c>
      <c r="C27" s="40">
        <v>14.67</v>
      </c>
      <c r="D27" s="41">
        <v>26.67</v>
      </c>
      <c r="F27" s="23">
        <v>45924</v>
      </c>
      <c r="G27" s="24">
        <v>2</v>
      </c>
      <c r="H27" s="25">
        <v>0</v>
      </c>
    </row>
    <row r="28" spans="2:11" ht="15" customHeight="1" x14ac:dyDescent="0.25">
      <c r="B28" s="23">
        <v>45929</v>
      </c>
      <c r="C28" s="40">
        <v>10.5</v>
      </c>
      <c r="D28" s="41"/>
      <c r="F28" s="23">
        <v>45925</v>
      </c>
      <c r="G28" s="24">
        <v>2</v>
      </c>
      <c r="H28" s="25">
        <v>0</v>
      </c>
    </row>
    <row r="29" spans="2:11" ht="15" customHeight="1" x14ac:dyDescent="0.25">
      <c r="B29" s="23">
        <v>45930</v>
      </c>
      <c r="C29" s="40">
        <v>12.86</v>
      </c>
      <c r="D29" s="41"/>
      <c r="F29" s="23">
        <v>45926</v>
      </c>
      <c r="G29" s="24">
        <v>2</v>
      </c>
      <c r="H29" s="25">
        <v>1</v>
      </c>
    </row>
    <row r="30" spans="2:11" ht="15" customHeight="1" x14ac:dyDescent="0.25">
      <c r="B30" s="23"/>
      <c r="C30" s="40"/>
      <c r="D30" s="41"/>
      <c r="F30" s="23">
        <v>45927</v>
      </c>
      <c r="G30" s="24">
        <v>2</v>
      </c>
      <c r="H30" s="25">
        <v>2</v>
      </c>
    </row>
    <row r="31" spans="2:11" ht="15" customHeight="1" x14ac:dyDescent="0.25">
      <c r="B31" s="23"/>
      <c r="C31" s="40"/>
      <c r="D31" s="41"/>
      <c r="F31" s="23">
        <v>45928</v>
      </c>
      <c r="G31" s="24">
        <v>2</v>
      </c>
      <c r="H31" s="25">
        <v>2</v>
      </c>
    </row>
    <row r="32" spans="2:11" ht="15" customHeight="1" x14ac:dyDescent="0.25">
      <c r="B32" s="23"/>
      <c r="C32" s="40"/>
      <c r="D32" s="41"/>
      <c r="F32" s="23">
        <v>45929</v>
      </c>
      <c r="G32" s="24">
        <v>1</v>
      </c>
      <c r="H32" s="25">
        <v>-1</v>
      </c>
    </row>
    <row r="33" spans="2:8" ht="15" customHeight="1" x14ac:dyDescent="0.25">
      <c r="B33" s="23"/>
      <c r="C33" s="40"/>
      <c r="D33" s="41"/>
      <c r="F33" s="23">
        <v>45930</v>
      </c>
      <c r="G33" s="24">
        <v>2</v>
      </c>
      <c r="H33" s="25">
        <v>0</v>
      </c>
    </row>
    <row r="34" spans="2:8" ht="15" customHeight="1" thickBot="1" x14ac:dyDescent="0.3">
      <c r="B34" s="29"/>
      <c r="C34" s="44"/>
      <c r="D34" s="45"/>
      <c r="F34" s="29">
        <v>45931</v>
      </c>
      <c r="G34" s="30">
        <v>0</v>
      </c>
      <c r="H34" s="31">
        <v>0</v>
      </c>
    </row>
    <row r="35" spans="2:8" s="33" customFormat="1" x14ac:dyDescent="0.25">
      <c r="B35" s="32" t="s">
        <v>25</v>
      </c>
      <c r="C35" s="46">
        <f>SUBTOTAL(109,ExFrais14[Montant 1])</f>
        <v>416.19</v>
      </c>
      <c r="D35" s="47">
        <f>SUBTOTAL(109,ExFrais14[Montant 2])</f>
        <v>148.7996</v>
      </c>
      <c r="F35" s="34" t="s">
        <v>25</v>
      </c>
      <c r="G35" s="35">
        <f>SUBTOTAL(109,ExRepas15[Repas 1])</f>
        <v>58</v>
      </c>
      <c r="H35" s="36">
        <f>SUBTOTAL(109,ExRepas15[Repas 2])</f>
        <v>18</v>
      </c>
    </row>
  </sheetData>
  <sheetProtection sheet="1" objects="1" scenarios="1"/>
  <mergeCells count="2">
    <mergeCell ref="J2:K2"/>
    <mergeCell ref="J13:K13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Alain Tressard</cp:lastModifiedBy>
  <dcterms:created xsi:type="dcterms:W3CDTF">2006-09-16T00:00:00Z</dcterms:created>
  <dcterms:modified xsi:type="dcterms:W3CDTF">2025-12-01T10:47:54Z</dcterms:modified>
</cp:coreProperties>
</file>